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drawings/drawing2.xml" ContentType="application/vnd.openxmlformats-officedocument.drawing+xml"/>
  <Override PartName="/xl/ink/ink4.xml" ContentType="application/inkml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ink/ink5.xml" ContentType="application/inkml+xml"/>
  <Override PartName="/xl/ink/ink6.xml" ContentType="application/inkml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ink/ink7.xml" ContentType="application/inkml+xml"/>
  <Override PartName="/xl/ink/ink8.xml" ContentType="application/inkml+xml"/>
  <Override PartName="/xl/drawings/drawing6.xml" ContentType="application/vnd.openxmlformats-officedocument.drawing+xml"/>
  <Override PartName="/xl/ink/ink9.xml" ContentType="application/inkml+xml"/>
  <Override PartName="/xl/drawings/drawing7.xml" ContentType="application/vnd.openxmlformats-officedocument.drawing+xml"/>
  <Override PartName="/xl/ink/ink10.xml" ContentType="application/inkml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520" windowHeight="8895" tabRatio="893"/>
  </bookViews>
  <sheets>
    <sheet name="Cuadros 1a y 1b" sheetId="4" r:id="rId1"/>
    <sheet name="Cuadros 2a y 2b y Graf. 1 y 2" sheetId="3" r:id="rId2"/>
    <sheet name="Gráfico 3 y Anexo 1" sheetId="5" r:id="rId3"/>
    <sheet name="Gráfico 4 y Anexos 2a y 2b" sheetId="2" r:id="rId4"/>
    <sheet name="Cuadro 3" sheetId="1" r:id="rId5"/>
    <sheet name="Cuadro 4" sheetId="11" r:id="rId6"/>
    <sheet name="Cuadro 5" sheetId="6" r:id="rId7"/>
    <sheet name="Anexo 3a" sheetId="7" r:id="rId8"/>
    <sheet name="Anexo 3b y gráfico 4" sheetId="9" r:id="rId9"/>
    <sheet name="Anexo 4 Mapa" sheetId="10" r:id="rId10"/>
  </sheets>
  <calcPr calcId="145621"/>
</workbook>
</file>

<file path=xl/calcChain.xml><?xml version="1.0" encoding="utf-8"?>
<calcChain xmlns="http://schemas.openxmlformats.org/spreadsheetml/2006/main">
  <c r="L20" i="9" l="1"/>
  <c r="B8" i="11" l="1"/>
  <c r="C86" i="7"/>
  <c r="D86" i="7"/>
  <c r="E86" i="7"/>
  <c r="F86" i="7"/>
  <c r="G86" i="7"/>
  <c r="H86" i="7"/>
  <c r="C20" i="7"/>
  <c r="D20" i="7"/>
  <c r="D21" i="7" s="1"/>
  <c r="E20" i="7"/>
  <c r="E21" i="7" s="1"/>
  <c r="F20" i="7"/>
  <c r="G20" i="7"/>
  <c r="G21" i="7" s="1"/>
  <c r="H20" i="7"/>
  <c r="H21" i="7" s="1"/>
  <c r="B39" i="7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F21" i="7"/>
  <c r="I82" i="7" l="1"/>
  <c r="C21" i="7"/>
  <c r="I39" i="7"/>
  <c r="I41" i="7"/>
  <c r="I43" i="7"/>
  <c r="I45" i="7"/>
  <c r="I47" i="7"/>
  <c r="I49" i="7"/>
  <c r="I51" i="7"/>
  <c r="I53" i="7"/>
  <c r="I55" i="7"/>
  <c r="I57" i="7"/>
  <c r="I59" i="7"/>
  <c r="I61" i="7"/>
  <c r="I63" i="7"/>
  <c r="I65" i="7"/>
  <c r="I67" i="7"/>
  <c r="I69" i="7"/>
  <c r="I71" i="7"/>
  <c r="I73" i="7"/>
  <c r="I75" i="7"/>
  <c r="I77" i="7"/>
  <c r="I79" i="7"/>
  <c r="I81" i="7"/>
  <c r="I83" i="7"/>
  <c r="I38" i="7"/>
  <c r="I40" i="7"/>
  <c r="I42" i="7"/>
  <c r="I44" i="7"/>
  <c r="I46" i="7"/>
  <c r="I48" i="7"/>
  <c r="I50" i="7"/>
  <c r="I52" i="7"/>
  <c r="I54" i="7"/>
  <c r="I56" i="7"/>
  <c r="I58" i="7"/>
  <c r="I60" i="7"/>
  <c r="I62" i="7"/>
  <c r="I64" i="7"/>
  <c r="I66" i="7"/>
  <c r="I68" i="7"/>
  <c r="I70" i="7"/>
  <c r="I72" i="7"/>
  <c r="I74" i="7"/>
  <c r="I76" i="7"/>
  <c r="I78" i="7"/>
  <c r="I80" i="7"/>
  <c r="Q9" i="2"/>
  <c r="Q10" i="2"/>
  <c r="Q12" i="2"/>
  <c r="Q13" i="2"/>
  <c r="Q8" i="2"/>
  <c r="P13" i="2"/>
  <c r="P12" i="2"/>
  <c r="P8" i="2"/>
  <c r="P9" i="2"/>
  <c r="P10" i="2"/>
  <c r="E87" i="7" l="1"/>
  <c r="E88" i="7" s="1"/>
  <c r="E89" i="7"/>
  <c r="D56" i="3"/>
  <c r="D57" i="3"/>
  <c r="D61" i="3"/>
  <c r="C55" i="3"/>
  <c r="D55" i="3" s="1"/>
  <c r="C56" i="3"/>
  <c r="C57" i="3"/>
  <c r="C58" i="3"/>
  <c r="D58" i="3" s="1"/>
  <c r="C59" i="3"/>
  <c r="D59" i="3" s="1"/>
  <c r="C60" i="3"/>
  <c r="D60" i="3" s="1"/>
  <c r="C61" i="3"/>
  <c r="C62" i="3"/>
  <c r="D62" i="3" s="1"/>
  <c r="C63" i="3"/>
  <c r="D63" i="3" s="1"/>
  <c r="C64" i="3"/>
  <c r="D64" i="3" s="1"/>
  <c r="C54" i="3"/>
  <c r="D54" i="3" s="1"/>
  <c r="F44" i="2" l="1"/>
  <c r="F45" i="2"/>
  <c r="C42" i="2"/>
  <c r="C44" i="2"/>
  <c r="C45" i="2"/>
  <c r="D36" i="2"/>
  <c r="E36" i="2"/>
  <c r="F36" i="2"/>
  <c r="G36" i="2"/>
  <c r="H36" i="2"/>
  <c r="I36" i="2"/>
  <c r="J36" i="2"/>
  <c r="K36" i="2"/>
  <c r="L36" i="2"/>
  <c r="M36" i="2"/>
  <c r="N36" i="2"/>
  <c r="O36" i="2"/>
  <c r="D37" i="2"/>
  <c r="E37" i="2"/>
  <c r="F37" i="2"/>
  <c r="G37" i="2"/>
  <c r="H37" i="2"/>
  <c r="I37" i="2"/>
  <c r="J37" i="2"/>
  <c r="K37" i="2"/>
  <c r="L37" i="2"/>
  <c r="M37" i="2"/>
  <c r="N37" i="2"/>
  <c r="O37" i="2"/>
  <c r="D38" i="2"/>
  <c r="E38" i="2"/>
  <c r="F38" i="2"/>
  <c r="G38" i="2"/>
  <c r="H38" i="2"/>
  <c r="I38" i="2"/>
  <c r="J38" i="2"/>
  <c r="K38" i="2"/>
  <c r="L38" i="2"/>
  <c r="M38" i="2"/>
  <c r="N38" i="2"/>
  <c r="O38" i="2"/>
  <c r="D40" i="2"/>
  <c r="E40" i="2"/>
  <c r="F40" i="2"/>
  <c r="G40" i="2"/>
  <c r="H40" i="2"/>
  <c r="I40" i="2"/>
  <c r="J40" i="2"/>
  <c r="K40" i="2"/>
  <c r="L40" i="2"/>
  <c r="M40" i="2"/>
  <c r="N40" i="2"/>
  <c r="O40" i="2"/>
  <c r="D41" i="2"/>
  <c r="E41" i="2"/>
  <c r="F41" i="2"/>
  <c r="G41" i="2"/>
  <c r="H41" i="2"/>
  <c r="I41" i="2"/>
  <c r="J41" i="2"/>
  <c r="K41" i="2"/>
  <c r="L41" i="2"/>
  <c r="M41" i="2"/>
  <c r="N41" i="2"/>
  <c r="O41" i="2"/>
  <c r="D42" i="2"/>
  <c r="E42" i="2"/>
  <c r="F42" i="2"/>
  <c r="G42" i="2"/>
  <c r="H42" i="2"/>
  <c r="I42" i="2"/>
  <c r="J42" i="2"/>
  <c r="K42" i="2"/>
  <c r="L42" i="2"/>
  <c r="M42" i="2"/>
  <c r="N42" i="2"/>
  <c r="O42" i="2"/>
  <c r="E44" i="2"/>
  <c r="G44" i="2"/>
  <c r="H44" i="2"/>
  <c r="I44" i="2"/>
  <c r="J44" i="2"/>
  <c r="K44" i="2"/>
  <c r="L44" i="2"/>
  <c r="M44" i="2"/>
  <c r="N44" i="2"/>
  <c r="O44" i="2"/>
  <c r="E45" i="2"/>
  <c r="G45" i="2"/>
  <c r="H45" i="2"/>
  <c r="I45" i="2"/>
  <c r="J45" i="2"/>
  <c r="K45" i="2"/>
  <c r="L45" i="2"/>
  <c r="M45" i="2"/>
  <c r="N45" i="2"/>
  <c r="O45" i="2"/>
  <c r="C37" i="2"/>
  <c r="C38" i="2"/>
  <c r="C40" i="2"/>
  <c r="C41" i="2"/>
  <c r="C36" i="2"/>
  <c r="F11" i="2"/>
  <c r="F43" i="2" s="1"/>
  <c r="G11" i="2"/>
  <c r="H11" i="2"/>
  <c r="H43" i="2" s="1"/>
  <c r="I11" i="2"/>
  <c r="J11" i="2"/>
  <c r="J43" i="2" s="1"/>
  <c r="K11" i="2"/>
  <c r="L11" i="2"/>
  <c r="L43" i="2" s="1"/>
  <c r="M11" i="2"/>
  <c r="N11" i="2"/>
  <c r="N43" i="2" s="1"/>
  <c r="O11" i="2"/>
  <c r="E11" i="2"/>
  <c r="M43" i="2" l="1"/>
  <c r="I43" i="2"/>
  <c r="O43" i="2"/>
  <c r="Q11" i="2"/>
  <c r="P11" i="2"/>
  <c r="K43" i="2"/>
  <c r="G43" i="2"/>
</calcChain>
</file>

<file path=xl/sharedStrings.xml><?xml version="1.0" encoding="utf-8"?>
<sst xmlns="http://schemas.openxmlformats.org/spreadsheetml/2006/main" count="306" uniqueCount="188">
  <si>
    <t>Fuente: Los datos de Chile se obtuvieron del Banco Central de Chile y los de Perú del Ministerio de Energía y Minas. Los de Ecuador del Banco Central del Ecuador, Reporte de Minería-Exportaciones Anuales. Recuperado de: https://www.bce.fin.ec/index.php/component/k2/item/756</t>
  </si>
  <si>
    <t>Chile</t>
  </si>
  <si>
    <t>Perú</t>
  </si>
  <si>
    <t>Ecuador</t>
  </si>
  <si>
    <r>
      <t xml:space="preserve">Exportaciones Mineras </t>
    </r>
    <r>
      <rPr>
        <vertAlign val="superscript"/>
        <sz val="12"/>
        <color theme="1"/>
        <rFont val="Times New Roman"/>
        <family val="1"/>
      </rPr>
      <t>1</t>
    </r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</si>
  <si>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</si>
  <si>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</si>
  <si>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</si>
  <si>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</si>
  <si>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</si>
  <si>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</si>
  <si>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</si>
  <si>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</si>
  <si>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</si>
  <si>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Banano y plátano</t>
  </si>
  <si>
    <t>Camarón</t>
  </si>
  <si>
    <t>Cacao y elaborados</t>
  </si>
  <si>
    <t>Oro</t>
  </si>
  <si>
    <t>Atún y pescado</t>
  </si>
  <si>
    <t>Café y elaborados</t>
  </si>
  <si>
    <t>Elaboración: David Larenas y Claudia Fierro-Renoy</t>
  </si>
  <si>
    <t xml:space="preserve">En millones de dólares </t>
  </si>
  <si>
    <t>Fuente: Banco Central del Ecuador. Boletín Trimestral de la Balanza de Pagos del Ecuador. No. 56. Bienes. Recuperado de: https://www.bce.fin.ec/index.php/component/k2/item/762</t>
  </si>
  <si>
    <t>Ecuador: Principales Bienes de Exportación</t>
  </si>
  <si>
    <t xml:space="preserve">     Total de Exportaciones Petroleras </t>
  </si>
  <si>
    <t xml:space="preserve">     Total de Exportaciones No Petroleras</t>
  </si>
  <si>
    <t>Total de Exportaciones Petroleras y No Petroleras (1)</t>
  </si>
  <si>
    <t>(1) Según la fuente, este total discrepa con la suma de las exportaciones petroleras y no petroleras porque las cifras están ajustadas por comercio no registrado.</t>
  </si>
  <si>
    <t>n.d</t>
  </si>
  <si>
    <r>
      <t xml:space="preserve"> En millones de dólares</t>
    </r>
    <r>
      <rPr>
        <sz val="12"/>
        <color rgb="FFFF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FOB</t>
    </r>
  </si>
  <si>
    <t>Exportaciones de Oro (En dólares FOB):</t>
  </si>
  <si>
    <t xml:space="preserve">Elaboración: </t>
  </si>
  <si>
    <t>Período</t>
  </si>
  <si>
    <t>Kilogramos</t>
  </si>
  <si>
    <t>USD Precio FOB</t>
  </si>
  <si>
    <t>Valor unitario dólares/klg</t>
  </si>
  <si>
    <t>dólares fob</t>
  </si>
  <si>
    <t>dólares/Klg</t>
  </si>
  <si>
    <r>
      <t>Ecuador: Exportación de oro</t>
    </r>
    <r>
      <rPr>
        <vertAlign val="superscript"/>
        <sz val="12"/>
        <color theme="1"/>
        <rFont val="Times New Roman"/>
        <family val="1"/>
      </rPr>
      <t>1</t>
    </r>
  </si>
  <si>
    <t>(1) Oro (incluido el oro platinado) en bruto, semilabrado o en polvo.</t>
  </si>
  <si>
    <t>(En volumen y dólares FOB)</t>
  </si>
  <si>
    <t>en % del PIB</t>
  </si>
  <si>
    <t>PIB</t>
  </si>
  <si>
    <t>(En millones de dólares FOB y en % del PIB)</t>
  </si>
  <si>
    <t>miles dólares fob</t>
  </si>
  <si>
    <t>Fuente: Banco Central del Ecuador. Reporte de Minería-Exportaciones Anuales. Recuperado de: https://www.bce.fin.ec/index.php/component/k2/item/756</t>
  </si>
  <si>
    <t>Cuadro 4</t>
  </si>
  <si>
    <t>Ecuador: Producción Anual de Principales Producto de la Minería No Metálica</t>
  </si>
  <si>
    <t>En toneladas</t>
  </si>
  <si>
    <t>Arcilla</t>
  </si>
  <si>
    <t>Caliza</t>
  </si>
  <si>
    <t>Caolín</t>
  </si>
  <si>
    <t>Feldespato</t>
  </si>
  <si>
    <t>Sílice</t>
  </si>
  <si>
    <t>Pómex</t>
  </si>
  <si>
    <t>Explotación de minerales metálicos</t>
  </si>
  <si>
    <t>Explotación de minerales no metálicos y actividades de apoyo a las minas y canteras</t>
  </si>
  <si>
    <t>2014 (sd)</t>
  </si>
  <si>
    <t>2015 (p)</t>
  </si>
  <si>
    <t>Extracción de petróleo crudo y gas natural</t>
  </si>
  <si>
    <t>Actividades de apoyo a la extracción de petróleo y gas natural</t>
  </si>
  <si>
    <t>Explotación de minas y canteras</t>
  </si>
  <si>
    <t>Ecuador: Producción Bruta de la Explotación de Minas y Canteras</t>
  </si>
  <si>
    <t>Tasa de Crecimiento a Precios de 2007</t>
  </si>
  <si>
    <t>Elaboración: Propia</t>
  </si>
  <si>
    <t>En Porcentaje del Total de la Producción Bruta</t>
  </si>
  <si>
    <t>Fuente: Banco Central del Ecuador. Cuentas Nacionales Anuales - Publicación No. 28 2007 - 2015(p). Recuperado de: https://www.bce.fin.ec/index.php/component/k2/item/763</t>
  </si>
  <si>
    <t>Memo: Total Producción Bruta, miles de dólares de 2007</t>
  </si>
  <si>
    <t>Gráfico 1</t>
  </si>
  <si>
    <t>Gráfico 2</t>
  </si>
  <si>
    <t>Exportaciones No Petroleras Tradicionales</t>
  </si>
  <si>
    <t>Memo:</t>
  </si>
  <si>
    <t>En % de X N Pet</t>
  </si>
  <si>
    <t>En % de X N Pet Trad</t>
  </si>
  <si>
    <t xml:space="preserve">      d/c Oro</t>
  </si>
  <si>
    <t>Cuadro 1b</t>
  </si>
  <si>
    <t>Cuadro 1a</t>
  </si>
  <si>
    <t>Memo: Tasa de Crecimiento del Total de la  Producción Bruta a precios de 2007</t>
  </si>
  <si>
    <t>Cuadro 3</t>
  </si>
  <si>
    <t>Gráfico 3</t>
  </si>
  <si>
    <t>Gráfico 4</t>
  </si>
  <si>
    <t>009001</t>
  </si>
  <si>
    <t>Petróleo crudo y gas natural</t>
  </si>
  <si>
    <t>010001</t>
  </si>
  <si>
    <t>Minerales metálicos</t>
  </si>
  <si>
    <t>010002</t>
  </si>
  <si>
    <t>Minerales no metálicos</t>
  </si>
  <si>
    <t>Fuente: Banco Central del Ecuador. Cuentas Nacionales Anuales - Publicación No. 28 2007 - 2015(p). Matriz Insumo Producto 2013 (s.d.) Recuperado de: https://www.bce.fin.ec/index.php/component/k2/item/763</t>
  </si>
  <si>
    <t>Ecuador: Encadenamientos Totales Hacia Atrás y Hacia Adelante, Tecnología Producto.</t>
  </si>
  <si>
    <t>CPCN</t>
  </si>
  <si>
    <t>Hacia Atrás</t>
  </si>
  <si>
    <t>Hacia Adelante</t>
  </si>
  <si>
    <t>Encadenamientos Totales</t>
  </si>
  <si>
    <t>Productos</t>
  </si>
  <si>
    <t xml:space="preserve">Cuadro 5 </t>
  </si>
  <si>
    <t>PROYECTO</t>
  </si>
  <si>
    <t>EMPRESA</t>
  </si>
  <si>
    <t>Mirador</t>
  </si>
  <si>
    <t>Ecuacorriente</t>
  </si>
  <si>
    <t>Panantza</t>
  </si>
  <si>
    <t>San Carlos</t>
  </si>
  <si>
    <t>Fruta del Norte</t>
  </si>
  <si>
    <t>Lundin Gold</t>
  </si>
  <si>
    <t>Loma Larga</t>
  </si>
  <si>
    <t>INV Metals</t>
  </si>
  <si>
    <t>Río Blanco</t>
  </si>
  <si>
    <t>Junefield</t>
  </si>
  <si>
    <t>Curipamba</t>
  </si>
  <si>
    <t>Salazar Resources</t>
  </si>
  <si>
    <t>Llurimagua</t>
  </si>
  <si>
    <t>Enami/Codelco</t>
  </si>
  <si>
    <t>Warintza</t>
  </si>
  <si>
    <t>Lowell Copper</t>
  </si>
  <si>
    <t>Condor Gold</t>
  </si>
  <si>
    <t>Odin Mining</t>
  </si>
  <si>
    <t>Zaruma</t>
  </si>
  <si>
    <t>Elipe</t>
  </si>
  <si>
    <t>Dynasty Goldfield</t>
  </si>
  <si>
    <t>Jerusalem</t>
  </si>
  <si>
    <t>La Plata</t>
  </si>
  <si>
    <t>Toachi Mining</t>
  </si>
  <si>
    <t>precio de la oz de oro</t>
  </si>
  <si>
    <t>precio de la oz de plata</t>
  </si>
  <si>
    <t>precio de la ton de cobre</t>
  </si>
  <si>
    <t>precio de la lb de molibdeno</t>
  </si>
  <si>
    <t>precio de la lb de zinc</t>
  </si>
  <si>
    <t>precio de la lb de plomo</t>
  </si>
  <si>
    <t>Valor monetario de las reservas mineras (1)</t>
  </si>
  <si>
    <t>Fuentes:</t>
  </si>
  <si>
    <r>
      <rPr>
        <b/>
        <sz val="12"/>
        <color indexed="8"/>
        <rFont val="Times New Roman"/>
        <family val="1"/>
      </rPr>
      <t>Volumen de Reservas y Recursos provistos por cada Compañía minera:</t>
    </r>
    <r>
      <rPr>
        <sz val="12"/>
        <color indexed="8"/>
        <rFont val="Times New Roman"/>
        <family val="1"/>
      </rPr>
      <t xml:space="preserve"> Ecuacorriente, Lundin Gold, INV Metals, Junefield, Salazar Resources, Enami/Codelco, Lowell Copper, Odin Mining, Elipe, Toachi Mining</t>
    </r>
  </si>
  <si>
    <t>Precios oro:</t>
  </si>
  <si>
    <t>Kitco.com-LME (London Metals Exchange)</t>
  </si>
  <si>
    <t>Precios plata:</t>
  </si>
  <si>
    <t>Precios cobre:</t>
  </si>
  <si>
    <t>Comisión Chilena del Cobre COCHILCO-LME (London Metals Exchange)</t>
  </si>
  <si>
    <t>Precios molibdeno:</t>
  </si>
  <si>
    <t xml:space="preserve">De 1970 a 1974, U.S. Geological Survey—Metal Prices in the United States Through 2010—Scientific Investigations Report 2012, Capítulo Molybdenum (Mo) por Désirée E. Polyak. Desde 1975 al 2016, LME (London Metals Exchange). </t>
  </si>
  <si>
    <t>Precios zinc:</t>
  </si>
  <si>
    <t>LME (London Metals Exchange)</t>
  </si>
  <si>
    <t>Precios plomo:</t>
  </si>
  <si>
    <t>Ecuador: Reservas Mineras  - Proyectos a Gran Escala</t>
  </si>
  <si>
    <t>Reservas en millones de dólares al precio promedio de cada mineral de 2015 en Porecentaje del PIB de 2015:</t>
  </si>
  <si>
    <t>PIB Proyectado 2015 (en miles de dólares):</t>
  </si>
  <si>
    <t xml:space="preserve">Memo: </t>
  </si>
  <si>
    <t xml:space="preserve">(1) El valor monetario de las reservas mineras  de cada año se calcularon multiplicando el volume de cada mineral por el precio promedio vigente en el mercado internacional de cada año. </t>
  </si>
  <si>
    <t>Volumen Total</t>
  </si>
  <si>
    <t>Oro (oz)</t>
  </si>
  <si>
    <t>Plata (oz)</t>
  </si>
  <si>
    <t>Cobre (tn)</t>
  </si>
  <si>
    <t>Molibdeno (lb)</t>
  </si>
  <si>
    <t>Zinc (lb)</t>
  </si>
  <si>
    <t>Plomo (lb)</t>
  </si>
  <si>
    <t>Valor monetario al precio promedio de 2015</t>
  </si>
  <si>
    <t>Precio promedio, 1970-2015:</t>
  </si>
  <si>
    <t>Volumen de Reservas y Recursos provistos por cada Compañía minera: Ecuacorriente, Lundin Gold, INV Metals, Junefield, Salazar Resources, Enami/Codelco, Lowell Copper, Odin Mining, Elipe, Toachi Mining</t>
  </si>
  <si>
    <t>Cobre (ton)</t>
  </si>
  <si>
    <t>Año</t>
  </si>
  <si>
    <t>Valor monetario de las reservas mineras calculadas al precio promedio vigente en cada año (1)</t>
  </si>
  <si>
    <t>Total Reservas en millones de dólares al precio promedio de cada mineral durante el período, 1970-2015 (en miles de dólares):</t>
  </si>
  <si>
    <t>Reservas en millones de dólares al precio promedio de cada mineral, 1970-2015 en porecentaje del PIB de 2015:</t>
  </si>
  <si>
    <t>Reservas en millones de dólares al precio promedio de cada mineral durante el período 1970-2015:</t>
  </si>
  <si>
    <t>TODO LO QUE ESTÁ ABAJO SON DATOS NECESARIOS PARA EL ANEXO 1a PERO NO ENTRA EN EL ANEXO 1a (PARA ESTA INFORMACIÓN VER: ANEXO 1b</t>
  </si>
  <si>
    <t>Precio promedio durante el período, 1970-2015:</t>
  </si>
  <si>
    <t>Precio promedio durante el año 2015 en dólares:</t>
  </si>
  <si>
    <t>Reservas en millones de dólares al precio promedio de cada mineral de 2015 en porcentaje del PIB de 2015:</t>
  </si>
  <si>
    <t>Total Reservas en millones de dólares al precio promedio de cada mineral vigente en 2015 (en miles de dólares):</t>
  </si>
  <si>
    <t>Precio Promedio Annual de los Metales en el Mercado Internacional en Dólares por Unidad de Volumen</t>
  </si>
  <si>
    <t>Cuadro 2b</t>
  </si>
  <si>
    <t>Cuadro 2a</t>
  </si>
  <si>
    <t>Tasas de crecimiento anual</t>
  </si>
  <si>
    <t>Fuente: Anexo de este estudio</t>
  </si>
  <si>
    <t>Anexo 2a</t>
  </si>
  <si>
    <t>Anexo 2b</t>
  </si>
  <si>
    <t>Average 1975-2002</t>
  </si>
  <si>
    <t>Fuente: Anexo 2b de este estudio.</t>
  </si>
  <si>
    <t xml:space="preserve"> </t>
  </si>
  <si>
    <t xml:space="preserve"> Ecuador: Precio y Volumen de las exportaciones de Oro</t>
  </si>
  <si>
    <t>Ecuador: Precio de las exportaciones de Oro</t>
  </si>
  <si>
    <t>Ecuador: Volumen de las exportaciones de Oro</t>
  </si>
  <si>
    <t>1) En el caso de Chile y Perú incluye cobre, oro, plata y molibdeno</t>
  </si>
  <si>
    <t>Ecuador: Precio Promedio Anual de los Metales en el Mercado Internacional en Dólares por Unidad de Volumen y Valor de las Reservas</t>
  </si>
  <si>
    <t>Fuente: Anexo 2b de este estudio</t>
  </si>
  <si>
    <t>Fuente: Cuadro 2b de este artículo.</t>
  </si>
  <si>
    <t>Fuente: Anexo 1 de este artículo</t>
  </si>
  <si>
    <t>Anexo 3a</t>
  </si>
  <si>
    <t>Anexo 3b</t>
  </si>
  <si>
    <t>Colombia</t>
  </si>
  <si>
    <t>Fuente: Agencia de Regulación y Control Minero, ARCOM. Recuperado de: http://geo.controlminero.gob.ec:1026/geo_visor/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</si>
</sst>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(* #,##0.0_);_(* \(#,##0.0\);_(* &quot;-&quot;??_);_(@_)"/>
    <numFmt numFmtId="166" formatCode="#,##0.0"/>
    <numFmt numFmtId="167" formatCode="_(* #,##0_);_(* \(#,##0\);_(* &quot;-&quot;??_);_(@_)"/>
    <numFmt numFmtId="168" formatCode="0.0%"/>
    <numFmt numFmtId="169" formatCode="0.0_)"/>
    <numFmt numFmtId="170" formatCode="0.0000"/>
    <numFmt numFmtId="171" formatCode="&quot;$&quot;\ #,##0.00"/>
  </numFmts>
  <fonts count="2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sz val="12"/>
      <name val="Helv"/>
    </font>
    <font>
      <u/>
      <sz val="12"/>
      <color theme="10"/>
      <name val="Times New Roman"/>
      <family val="1"/>
    </font>
    <font>
      <sz val="12"/>
      <color theme="4" tint="-0.499984740745262"/>
      <name val="Times New Roman"/>
      <family val="1"/>
    </font>
    <font>
      <sz val="12"/>
      <color rgb="FF0070C0"/>
      <name val="Times New Roman"/>
      <family val="1"/>
    </font>
    <font>
      <sz val="12"/>
      <color rgb="FF0070C0"/>
      <name val="Calibri"/>
      <family val="2"/>
      <scheme val="minor"/>
    </font>
    <font>
      <sz val="12"/>
      <name val="Times New Roman"/>
      <family val="1"/>
    </font>
    <font>
      <sz val="12"/>
      <name val="Arial"/>
      <family val="2"/>
    </font>
    <font>
      <b/>
      <sz val="12"/>
      <color theme="1"/>
      <name val="Times New Roman"/>
      <family val="1"/>
    </font>
    <font>
      <sz val="12"/>
      <color rgb="FFFF0000"/>
      <name val="Calibri"/>
      <family val="2"/>
      <scheme val="minor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2"/>
      <color theme="5" tint="-0.249977111117893"/>
      <name val="Times New Roman"/>
      <family val="1"/>
    </font>
    <font>
      <b/>
      <sz val="12"/>
      <color theme="8" tint="-0.249977111117893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sz val="12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B2B2B2"/>
      </right>
      <top/>
      <bottom/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  <xf numFmtId="37" fontId="9" fillId="0" borderId="0"/>
    <xf numFmtId="3" fontId="8" fillId="0" borderId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9" fontId="2" fillId="0" borderId="0" applyFont="0" applyFill="0" applyBorder="0" applyAlignment="0" applyProtection="0"/>
    <xf numFmtId="0" fontId="8" fillId="0" borderId="0"/>
    <xf numFmtId="0" fontId="15" fillId="0" borderId="0"/>
    <xf numFmtId="164" fontId="2" fillId="0" borderId="0" applyFont="0" applyFill="0" applyBorder="0" applyAlignment="0" applyProtection="0"/>
    <xf numFmtId="0" fontId="2" fillId="3" borderId="1" applyNumberFormat="0" applyFont="0" applyAlignment="0" applyProtection="0"/>
  </cellStyleXfs>
  <cellXfs count="148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7" fillId="0" borderId="0" xfId="0" applyFont="1"/>
    <xf numFmtId="0" fontId="5" fillId="0" borderId="0" xfId="0" applyFont="1" applyAlignment="1">
      <alignment horizontal="center" wrapText="1"/>
    </xf>
    <xf numFmtId="0" fontId="10" fillId="0" borderId="0" xfId="2" applyFont="1"/>
    <xf numFmtId="49" fontId="7" fillId="0" borderId="0" xfId="4" applyNumberFormat="1" applyFont="1" applyFill="1" applyBorder="1" applyAlignment="1" applyProtection="1">
      <alignment vertical="top"/>
    </xf>
    <xf numFmtId="165" fontId="7" fillId="0" borderId="0" xfId="1" applyNumberFormat="1" applyFont="1"/>
    <xf numFmtId="0" fontId="11" fillId="0" borderId="0" xfId="0" applyFont="1"/>
    <xf numFmtId="43" fontId="11" fillId="0" borderId="0" xfId="1" applyFont="1"/>
    <xf numFmtId="49" fontId="7" fillId="0" borderId="0" xfId="4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43" fontId="5" fillId="0" borderId="0" xfId="1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/>
    <xf numFmtId="0" fontId="13" fillId="0" borderId="0" xfId="0" applyFont="1"/>
    <xf numFmtId="165" fontId="12" fillId="0" borderId="0" xfId="1" applyNumberFormat="1" applyFont="1"/>
    <xf numFmtId="165" fontId="12" fillId="2" borderId="0" xfId="1" applyNumberFormat="1" applyFont="1" applyFill="1"/>
    <xf numFmtId="165" fontId="12" fillId="0" borderId="0" xfId="0" applyNumberFormat="1" applyFont="1"/>
    <xf numFmtId="166" fontId="5" fillId="0" borderId="0" xfId="0" applyNumberFormat="1" applyFont="1" applyAlignment="1">
      <alignment horizontal="right" vertical="center"/>
    </xf>
    <xf numFmtId="166" fontId="5" fillId="0" borderId="0" xfId="1" applyNumberFormat="1" applyFon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5" fontId="5" fillId="0" borderId="0" xfId="1" applyNumberFormat="1" applyFont="1" applyBorder="1"/>
    <xf numFmtId="165" fontId="5" fillId="0" borderId="0" xfId="1" applyNumberFormat="1" applyFont="1"/>
    <xf numFmtId="165" fontId="5" fillId="0" borderId="0" xfId="1" applyNumberFormat="1" applyFont="1" applyFill="1" applyBorder="1"/>
    <xf numFmtId="166" fontId="5" fillId="2" borderId="0" xfId="0" applyNumberFormat="1" applyFont="1" applyFill="1" applyAlignment="1">
      <alignment horizontal="right" vertical="center"/>
    </xf>
    <xf numFmtId="166" fontId="5" fillId="0" borderId="0" xfId="0" applyNumberFormat="1" applyFont="1" applyFill="1" applyAlignment="1">
      <alignment horizontal="right" vertical="center"/>
    </xf>
    <xf numFmtId="0" fontId="5" fillId="2" borderId="0" xfId="0" applyFont="1" applyFill="1"/>
    <xf numFmtId="0" fontId="0" fillId="2" borderId="0" xfId="0" applyFill="1"/>
    <xf numFmtId="43" fontId="7" fillId="0" borderId="0" xfId="1" applyFont="1"/>
    <xf numFmtId="0" fontId="5" fillId="0" borderId="0" xfId="0" applyFont="1" applyAlignment="1"/>
    <xf numFmtId="167" fontId="5" fillId="0" borderId="0" xfId="1" applyNumberFormat="1" applyFont="1"/>
    <xf numFmtId="168" fontId="5" fillId="0" borderId="0" xfId="9" applyNumberFormat="1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 applyFill="1"/>
    <xf numFmtId="0" fontId="14" fillId="0" borderId="0" xfId="10" applyFont="1" applyFill="1" applyBorder="1"/>
    <xf numFmtId="0" fontId="14" fillId="0" borderId="0" xfId="10" applyFont="1" applyFill="1" applyBorder="1" applyAlignment="1">
      <alignment horizontal="right"/>
    </xf>
    <xf numFmtId="166" fontId="16" fillId="0" borderId="0" xfId="0" applyNumberFormat="1" applyFont="1" applyFill="1"/>
    <xf numFmtId="166" fontId="5" fillId="0" borderId="0" xfId="0" applyNumberFormat="1" applyFont="1" applyFill="1"/>
    <xf numFmtId="0" fontId="16" fillId="0" borderId="0" xfId="0" applyFont="1" applyFill="1"/>
    <xf numFmtId="169" fontId="5" fillId="0" borderId="0" xfId="11" applyNumberFormat="1" applyFont="1" applyFill="1" applyBorder="1" applyAlignment="1" applyProtection="1">
      <alignment horizontal="left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4" fontId="16" fillId="0" borderId="0" xfId="0" applyNumberFormat="1" applyFont="1" applyFill="1"/>
    <xf numFmtId="4" fontId="16" fillId="0" borderId="0" xfId="0" applyNumberFormat="1" applyFont="1" applyFill="1" applyAlignment="1">
      <alignment vertical="center"/>
    </xf>
    <xf numFmtId="4" fontId="5" fillId="0" borderId="0" xfId="0" applyNumberFormat="1" applyFont="1" applyFill="1"/>
    <xf numFmtId="4" fontId="5" fillId="0" borderId="0" xfId="0" applyNumberFormat="1" applyFont="1"/>
    <xf numFmtId="0" fontId="5" fillId="0" borderId="0" xfId="0" applyFont="1" applyAlignment="1">
      <alignment horizontal="center"/>
    </xf>
    <xf numFmtId="2" fontId="5" fillId="0" borderId="0" xfId="0" applyNumberFormat="1" applyFont="1"/>
    <xf numFmtId="0" fontId="7" fillId="0" borderId="0" xfId="0" applyFont="1" applyAlignment="1">
      <alignment horizontal="left"/>
    </xf>
    <xf numFmtId="9" fontId="0" fillId="0" borderId="0" xfId="9" applyFont="1"/>
    <xf numFmtId="0" fontId="5" fillId="0" borderId="0" xfId="0" applyFont="1" applyAlignment="1">
      <alignment horizontal="center"/>
    </xf>
    <xf numFmtId="4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3" fontId="18" fillId="0" borderId="0" xfId="0" applyNumberFormat="1" applyFont="1" applyFill="1" applyBorder="1" applyAlignment="1" applyProtection="1">
      <alignment horizontal="left" vertical="center"/>
      <protection locked="0"/>
    </xf>
    <xf numFmtId="3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/>
    <xf numFmtId="170" fontId="19" fillId="0" borderId="0" xfId="0" applyNumberFormat="1" applyFont="1" applyFill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6" fillId="0" borderId="0" xfId="0" applyFont="1"/>
    <xf numFmtId="43" fontId="5" fillId="0" borderId="2" xfId="1" applyFont="1" applyBorder="1" applyAlignment="1">
      <alignment horizontal="left"/>
    </xf>
    <xf numFmtId="43" fontId="5" fillId="0" borderId="2" xfId="1" applyFont="1" applyBorder="1"/>
    <xf numFmtId="0" fontId="5" fillId="0" borderId="0" xfId="13" applyFont="1" applyFill="1" applyBorder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3" fontId="16" fillId="0" borderId="0" xfId="1" applyFont="1" applyAlignment="1">
      <alignment horizontal="center" vertical="center" wrapText="1"/>
    </xf>
    <xf numFmtId="43" fontId="1" fillId="0" borderId="0" xfId="1" applyFont="1"/>
    <xf numFmtId="43" fontId="5" fillId="0" borderId="0" xfId="0" applyNumberFormat="1" applyFont="1"/>
    <xf numFmtId="43" fontId="5" fillId="0" borderId="0" xfId="1" applyFont="1" applyAlignment="1">
      <alignment vertical="center"/>
    </xf>
    <xf numFmtId="0" fontId="14" fillId="0" borderId="0" xfId="0" applyFont="1"/>
    <xf numFmtId="0" fontId="24" fillId="0" borderId="0" xfId="0" applyFont="1"/>
    <xf numFmtId="0" fontId="20" fillId="0" borderId="0" xfId="13" applyFont="1" applyFill="1" applyBorder="1" applyAlignment="1">
      <alignment wrapText="1"/>
    </xf>
    <xf numFmtId="171" fontId="5" fillId="0" borderId="1" xfId="13" applyNumberFormat="1" applyFont="1" applyFill="1" applyAlignment="1">
      <alignment horizontal="center" vertical="center"/>
    </xf>
    <xf numFmtId="171" fontId="5" fillId="0" borderId="1" xfId="13" applyNumberFormat="1" applyFont="1" applyFill="1" applyAlignment="1">
      <alignment vertical="center"/>
    </xf>
    <xf numFmtId="44" fontId="5" fillId="0" borderId="1" xfId="13" applyNumberFormat="1" applyFont="1" applyFill="1" applyAlignment="1">
      <alignment vertical="center"/>
    </xf>
    <xf numFmtId="43" fontId="5" fillId="0" borderId="0" xfId="1" applyFont="1" applyFill="1"/>
    <xf numFmtId="0" fontId="5" fillId="0" borderId="0" xfId="0" applyFont="1" applyFill="1" applyAlignment="1">
      <alignment vertical="center" wrapText="1"/>
    </xf>
    <xf numFmtId="0" fontId="0" fillId="0" borderId="0" xfId="0" applyFill="1"/>
    <xf numFmtId="43" fontId="16" fillId="0" borderId="0" xfId="1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14" fillId="0" borderId="0" xfId="0" applyFont="1" applyFill="1"/>
    <xf numFmtId="0" fontId="14" fillId="0" borderId="0" xfId="0" applyFont="1" applyFill="1" applyAlignment="1">
      <alignment horizontal="left"/>
    </xf>
    <xf numFmtId="37" fontId="14" fillId="0" borderId="0" xfId="1" applyNumberFormat="1" applyFont="1" applyFill="1" applyBorder="1" applyAlignment="1">
      <alignment horizontal="left"/>
    </xf>
    <xf numFmtId="0" fontId="25" fillId="0" borderId="0" xfId="0" applyFont="1" applyFill="1"/>
    <xf numFmtId="43" fontId="5" fillId="0" borderId="1" xfId="1" applyFont="1" applyFill="1" applyBorder="1" applyAlignment="1">
      <alignment horizontal="center" vertical="center" wrapText="1"/>
    </xf>
    <xf numFmtId="43" fontId="5" fillId="0" borderId="0" xfId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43" fontId="5" fillId="0" borderId="2" xfId="1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43" fontId="14" fillId="0" borderId="2" xfId="1" applyFont="1" applyBorder="1" applyAlignment="1">
      <alignment horizontal="center"/>
    </xf>
    <xf numFmtId="0" fontId="25" fillId="0" borderId="0" xfId="0" applyFont="1" applyAlignment="1">
      <alignment horizontal="center"/>
    </xf>
    <xf numFmtId="2" fontId="14" fillId="0" borderId="0" xfId="12" applyNumberFormat="1" applyFont="1" applyFill="1" applyBorder="1"/>
    <xf numFmtId="2" fontId="25" fillId="0" borderId="0" xfId="0" applyNumberFormat="1" applyFont="1" applyFill="1"/>
    <xf numFmtId="2" fontId="14" fillId="0" borderId="0" xfId="12" applyNumberFormat="1" applyFont="1" applyFill="1" applyBorder="1" applyAlignment="1">
      <alignment wrapText="1"/>
    </xf>
    <xf numFmtId="2" fontId="14" fillId="0" borderId="1" xfId="12" applyNumberFormat="1" applyFont="1" applyFill="1" applyBorder="1" applyAlignment="1">
      <alignment horizontal="center" vertical="center"/>
    </xf>
    <xf numFmtId="2" fontId="14" fillId="0" borderId="1" xfId="12" applyNumberFormat="1" applyFont="1" applyFill="1" applyBorder="1" applyAlignment="1">
      <alignment vertical="center"/>
    </xf>
    <xf numFmtId="2" fontId="14" fillId="0" borderId="0" xfId="1" applyNumberFormat="1" applyFont="1" applyFill="1"/>
    <xf numFmtId="2" fontId="14" fillId="0" borderId="0" xfId="0" applyNumberFormat="1" applyFont="1" applyFill="1" applyAlignment="1">
      <alignment vertical="center" wrapText="1"/>
    </xf>
    <xf numFmtId="2" fontId="14" fillId="0" borderId="0" xfId="0" applyNumberFormat="1" applyFont="1" applyFill="1"/>
    <xf numFmtId="167" fontId="14" fillId="0" borderId="0" xfId="1" applyNumberFormat="1" applyFont="1" applyFill="1" applyAlignment="1">
      <alignment horizontal="left"/>
    </xf>
    <xf numFmtId="9" fontId="14" fillId="0" borderId="0" xfId="9" applyFont="1" applyAlignment="1">
      <alignment horizontal="right"/>
    </xf>
    <xf numFmtId="168" fontId="14" fillId="0" borderId="0" xfId="9" applyNumberFormat="1" applyFont="1" applyFill="1" applyAlignment="1">
      <alignment horizontal="right" vertical="center"/>
    </xf>
    <xf numFmtId="0" fontId="16" fillId="0" borderId="0" xfId="0" applyFont="1" applyFill="1" applyAlignment="1">
      <alignment horizontal="left" vertical="top"/>
    </xf>
    <xf numFmtId="9" fontId="21" fillId="0" borderId="0" xfId="9" applyFont="1" applyFill="1"/>
    <xf numFmtId="0" fontId="14" fillId="0" borderId="0" xfId="0" applyFont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43" fontId="14" fillId="4" borderId="0" xfId="1" applyFont="1" applyFill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43" fontId="14" fillId="0" borderId="0" xfId="1" applyFont="1" applyFill="1" applyAlignment="1">
      <alignment horizontal="left" vertical="center" wrapText="1"/>
    </xf>
    <xf numFmtId="43" fontId="14" fillId="0" borderId="0" xfId="1" applyFont="1" applyAlignment="1">
      <alignment horizontal="left" vertical="center" wrapText="1"/>
    </xf>
    <xf numFmtId="0" fontId="7" fillId="0" borderId="0" xfId="13" applyFont="1" applyFill="1" applyBorder="1"/>
    <xf numFmtId="0" fontId="26" fillId="0" borderId="0" xfId="13" applyFont="1" applyFill="1" applyBorder="1" applyAlignment="1">
      <alignment wrapText="1"/>
    </xf>
    <xf numFmtId="171" fontId="7" fillId="0" borderId="1" xfId="13" applyNumberFormat="1" applyFont="1" applyFill="1" applyAlignment="1">
      <alignment horizontal="center" vertical="center"/>
    </xf>
    <xf numFmtId="171" fontId="7" fillId="0" borderId="1" xfId="13" applyNumberFormat="1" applyFont="1" applyFill="1" applyAlignment="1">
      <alignment vertical="center"/>
    </xf>
    <xf numFmtId="44" fontId="7" fillId="0" borderId="1" xfId="13" applyNumberFormat="1" applyFont="1" applyFill="1" applyAlignment="1">
      <alignment vertical="center"/>
    </xf>
    <xf numFmtId="43" fontId="7" fillId="0" borderId="0" xfId="1" applyFont="1" applyFill="1"/>
    <xf numFmtId="0" fontId="7" fillId="0" borderId="0" xfId="0" applyFont="1" applyFill="1" applyAlignment="1">
      <alignment vertical="center" wrapText="1"/>
    </xf>
    <xf numFmtId="0" fontId="7" fillId="0" borderId="0" xfId="0" applyFont="1" applyFill="1"/>
    <xf numFmtId="0" fontId="17" fillId="0" borderId="0" xfId="0" applyFont="1" applyFill="1"/>
    <xf numFmtId="4" fontId="5" fillId="0" borderId="0" xfId="1" applyNumberFormat="1" applyFont="1" applyAlignment="1">
      <alignment horizontal="right"/>
    </xf>
    <xf numFmtId="39" fontId="5" fillId="0" borderId="0" xfId="1" applyNumberFormat="1" applyFont="1" applyAlignment="1">
      <alignment horizontal="right"/>
    </xf>
    <xf numFmtId="0" fontId="7" fillId="2" borderId="0" xfId="0" applyFont="1" applyFill="1"/>
    <xf numFmtId="0" fontId="27" fillId="0" borderId="0" xfId="0" applyFont="1"/>
    <xf numFmtId="2" fontId="27" fillId="0" borderId="0" xfId="0" applyNumberFormat="1" applyFont="1"/>
    <xf numFmtId="0" fontId="14" fillId="0" borderId="0" xfId="0" applyFont="1" applyFill="1" applyBorder="1"/>
    <xf numFmtId="43" fontId="11" fillId="0" borderId="0" xfId="1" applyFont="1" applyFill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left" vertical="top" wrapText="1"/>
    </xf>
    <xf numFmtId="3" fontId="18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0" borderId="3" xfId="13" applyFont="1" applyFill="1" applyBorder="1" applyAlignment="1">
      <alignment vertical="center"/>
    </xf>
    <xf numFmtId="0" fontId="14" fillId="0" borderId="4" xfId="13" applyFont="1" applyFill="1" applyBorder="1" applyAlignment="1">
      <alignment vertical="center"/>
    </xf>
  </cellXfs>
  <cellStyles count="14">
    <cellStyle name="Comma 2" xfId="6"/>
    <cellStyle name="Comma0" xfId="5"/>
    <cellStyle name="Hipervínculo" xfId="2" builtinId="8"/>
    <cellStyle name="Millares" xfId="1" builtinId="3"/>
    <cellStyle name="Moneda" xfId="12" builtinId="4"/>
    <cellStyle name="Normal" xfId="0" builtinId="0"/>
    <cellStyle name="Normal 18" xfId="8"/>
    <cellStyle name="Normal 2" xfId="7"/>
    <cellStyle name="Normal 3" xfId="3"/>
    <cellStyle name="Normal 3 2" xfId="10"/>
    <cellStyle name="Normal_A" xfId="4"/>
    <cellStyle name="Normal_CTNB971b" xfId="11"/>
    <cellStyle name="Notas" xfId="13" builtinId="10"/>
    <cellStyle name="Porcentaje" xfId="9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Precio</a:t>
            </a:r>
            <a:r>
              <a:rPr lang="en-US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(Valor unitario en dólares/ klg)</a:t>
            </a:r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5115966754155733"/>
          <c:y val="3.240740740740741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'Cuadros 2a y 2b y Graf. 1 y 2'!$A$8:$A$18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xVal>
          <c:yVal>
            <c:numRef>
              <c:f>'Cuadros 2a y 2b y Graf. 1 y 2'!$D$8:$D$18</c:f>
              <c:numCache>
                <c:formatCode>_(* #,##0_);_(* \(#,##0\);_(* "-"??_);_(@_)</c:formatCode>
                <c:ptCount val="11"/>
                <c:pt idx="0">
                  <c:v>3518.7039728534855</c:v>
                </c:pt>
                <c:pt idx="1">
                  <c:v>6970.501643821759</c:v>
                </c:pt>
                <c:pt idx="2">
                  <c:v>10842.427068801919</c:v>
                </c:pt>
                <c:pt idx="3">
                  <c:v>19610.988997847402</c:v>
                </c:pt>
                <c:pt idx="4">
                  <c:v>24014.876733224392</c:v>
                </c:pt>
                <c:pt idx="5">
                  <c:v>26931.697813121271</c:v>
                </c:pt>
                <c:pt idx="6">
                  <c:v>30741.488775367594</c:v>
                </c:pt>
                <c:pt idx="7">
                  <c:v>36357.379470268643</c:v>
                </c:pt>
                <c:pt idx="8">
                  <c:v>29355.778369804095</c:v>
                </c:pt>
                <c:pt idx="9">
                  <c:v>35070.236197260849</c:v>
                </c:pt>
                <c:pt idx="10">
                  <c:v>32777.315697915408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10-4EBF-B066-A0718DCE2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765952"/>
        <c:axId val="200766528"/>
      </c:scatterChart>
      <c:valAx>
        <c:axId val="200765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0766528"/>
        <c:crosses val="autoZero"/>
        <c:crossBetween val="midCat"/>
      </c:valAx>
      <c:valAx>
        <c:axId val="20076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0765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Ecuador: Exportación de Oro en klg</a:t>
            </a:r>
          </a:p>
        </c:rich>
      </c:tx>
      <c:layout>
        <c:manualLayout>
          <c:xMode val="edge"/>
          <c:yMode val="edge"/>
          <c:x val="0.26782633420822405"/>
          <c:y val="3.240740740740741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045625546806652"/>
          <c:y val="0.16111111111111109"/>
          <c:w val="0.82198818897637782"/>
          <c:h val="0.736119130941965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'Cuadros 2a y 2b y Graf. 1 y 2'!$A$8:$A$18</c:f>
              <c:strCache>
                <c:ptCount val="1"/>
                <c:pt idx="0">
                  <c:v>2005 2006 2007 2008 2009 2010 2011 2012 2013 2014 2015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'Cuadros 2a y 2b y Graf. 1 y 2'!$A$8:$A$18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xVal>
          <c:yVal>
            <c:numRef>
              <c:f>'Cuadros 2a y 2b y Graf. 1 y 2'!$B$8:$B$18</c:f>
              <c:numCache>
                <c:formatCode>_(* #,##0_);_(* \(#,##0\);_(* "-"??_);_(@_)</c:formatCode>
                <c:ptCount val="11"/>
                <c:pt idx="0">
                  <c:v>4933.2299999999996</c:v>
                </c:pt>
                <c:pt idx="1">
                  <c:v>4942.75</c:v>
                </c:pt>
                <c:pt idx="2">
                  <c:v>6186.31</c:v>
                </c:pt>
                <c:pt idx="3">
                  <c:v>836.2</c:v>
                </c:pt>
                <c:pt idx="4">
                  <c:v>918.09715473145775</c:v>
                </c:pt>
                <c:pt idx="5">
                  <c:v>1257.5</c:v>
                </c:pt>
                <c:pt idx="6">
                  <c:v>4280.3084444444439</c:v>
                </c:pt>
                <c:pt idx="7">
                  <c:v>10789.619999999999</c:v>
                </c:pt>
                <c:pt idx="8">
                  <c:v>14782.751000000002</c:v>
                </c:pt>
                <c:pt idx="9">
                  <c:v>28573.151000000002</c:v>
                </c:pt>
                <c:pt idx="10">
                  <c:v>20801.245999999999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99B-499A-A47D-C97452409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768256"/>
        <c:axId val="200768832"/>
      </c:scatterChart>
      <c:valAx>
        <c:axId val="20076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0768832"/>
        <c:crosses val="autoZero"/>
        <c:crossBetween val="midCat"/>
      </c:valAx>
      <c:valAx>
        <c:axId val="20076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0768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0" i="0" u="none" strike="noStrike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Ecuador: Producción Anual de Principales Producto de la Minería No Metálica</a:t>
            </a:r>
            <a:r>
              <a:rPr lang="en-US" sz="1200" b="0" i="0" u="none" strike="noStrike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342613045960467"/>
          <c:y val="1.727216201199731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'Gráfico 3 y Anexo 1'!$B$5</c:f>
              <c:strCache>
                <c:ptCount val="1"/>
                <c:pt idx="0">
                  <c:v>Arcilla</c:v>
                </c:pt>
              </c:strCache>
            </c:strRef>
          </c:tx>
          <c:spPr>
            <a:effectLst/>
          </c:spPr>
          <c:marker>
            <c:symbol val="none"/>
          </c:marker>
          <c:xVal>
            <c:numRef>
              <c:f>'Gráfico 3 y Anexo 1'!$A$6:$A$16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xVal>
          <c:yVal>
            <c:numRef>
              <c:f>'Gráfico 3 y Anexo 1'!$B$6:$B$16</c:f>
              <c:numCache>
                <c:formatCode>#,##0.00_);\(#,##0.00\)</c:formatCode>
                <c:ptCount val="11"/>
                <c:pt idx="0">
                  <c:v>1318356.1299999999</c:v>
                </c:pt>
                <c:pt idx="1">
                  <c:v>1309343.06</c:v>
                </c:pt>
                <c:pt idx="2">
                  <c:v>1413418.92</c:v>
                </c:pt>
                <c:pt idx="3">
                  <c:v>1577932.61</c:v>
                </c:pt>
                <c:pt idx="4" formatCode="#,##0.00">
                  <c:v>1276529.28</c:v>
                </c:pt>
                <c:pt idx="5" formatCode="#,##0.00">
                  <c:v>1414852.68</c:v>
                </c:pt>
                <c:pt idx="6" formatCode="#,##0.00">
                  <c:v>2016027</c:v>
                </c:pt>
                <c:pt idx="7" formatCode="#,##0.00">
                  <c:v>1949509.49</c:v>
                </c:pt>
                <c:pt idx="8" formatCode="#,##0.00">
                  <c:v>1412989.66</c:v>
                </c:pt>
                <c:pt idx="9" formatCode="#,##0.00">
                  <c:v>776307.72</c:v>
                </c:pt>
                <c:pt idx="10" formatCode="#,##0.00">
                  <c:v>479622.31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62D-4941-BEF8-21EC7F976C78}"/>
            </c:ext>
          </c:extLst>
        </c:ser>
        <c:ser>
          <c:idx val="1"/>
          <c:order val="1"/>
          <c:tx>
            <c:strRef>
              <c:f>'Gráfico 3 y Anexo 1'!$C$5</c:f>
              <c:strCache>
                <c:ptCount val="1"/>
                <c:pt idx="0">
                  <c:v>Caliza</c:v>
                </c:pt>
              </c:strCache>
            </c:strRef>
          </c:tx>
          <c:spPr>
            <a:effectLst/>
          </c:spPr>
          <c:marker>
            <c:symbol val="none"/>
          </c:marker>
          <c:xVal>
            <c:numRef>
              <c:f>'Gráfico 3 y Anexo 1'!$A$6:$A$16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xVal>
          <c:yVal>
            <c:numRef>
              <c:f>'Gráfico 3 y Anexo 1'!$C$6:$C$16</c:f>
              <c:numCache>
                <c:formatCode>#,##0.00</c:formatCode>
                <c:ptCount val="11"/>
                <c:pt idx="0">
                  <c:v>4854958.3600000003</c:v>
                </c:pt>
                <c:pt idx="1">
                  <c:v>5456546.1799999997</c:v>
                </c:pt>
                <c:pt idx="2">
                  <c:v>6326616.4199999999</c:v>
                </c:pt>
                <c:pt idx="3">
                  <c:v>5366498.3899999997</c:v>
                </c:pt>
                <c:pt idx="4">
                  <c:v>4956671.9400000004</c:v>
                </c:pt>
                <c:pt idx="5">
                  <c:v>3862307.61</c:v>
                </c:pt>
                <c:pt idx="6">
                  <c:v>5309485.09</c:v>
                </c:pt>
                <c:pt idx="7">
                  <c:v>3809821.89</c:v>
                </c:pt>
                <c:pt idx="8">
                  <c:v>6838391.04</c:v>
                </c:pt>
                <c:pt idx="9">
                  <c:v>6319428.21</c:v>
                </c:pt>
                <c:pt idx="10">
                  <c:v>3809821.89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62D-4941-BEF8-21EC7F976C78}"/>
            </c:ext>
          </c:extLst>
        </c:ser>
        <c:ser>
          <c:idx val="2"/>
          <c:order val="2"/>
          <c:tx>
            <c:strRef>
              <c:f>'Gráfico 3 y Anexo 1'!$D$5</c:f>
              <c:strCache>
                <c:ptCount val="1"/>
                <c:pt idx="0">
                  <c:v>Caolín</c:v>
                </c:pt>
              </c:strCache>
            </c:strRef>
          </c:tx>
          <c:spPr>
            <a:effectLst/>
          </c:spPr>
          <c:marker>
            <c:symbol val="none"/>
          </c:marker>
          <c:xVal>
            <c:numRef>
              <c:f>'Gráfico 3 y Anexo 1'!$A$6:$A$16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xVal>
          <c:yVal>
            <c:numRef>
              <c:f>'Gráfico 3 y Anexo 1'!$D$6:$D$16</c:f>
              <c:numCache>
                <c:formatCode>#,##0.00</c:formatCode>
                <c:ptCount val="11"/>
                <c:pt idx="0" formatCode="#,##0.00_);\(#,##0.00\)">
                  <c:v>25078.26</c:v>
                </c:pt>
                <c:pt idx="1">
                  <c:v>11504.21</c:v>
                </c:pt>
                <c:pt idx="2">
                  <c:v>18617.689999999999</c:v>
                </c:pt>
                <c:pt idx="3">
                  <c:v>42613.9</c:v>
                </c:pt>
                <c:pt idx="4">
                  <c:v>28775</c:v>
                </c:pt>
                <c:pt idx="5">
                  <c:v>41089.4</c:v>
                </c:pt>
                <c:pt idx="6">
                  <c:v>95061.6</c:v>
                </c:pt>
                <c:pt idx="7">
                  <c:v>42563.9</c:v>
                </c:pt>
                <c:pt idx="8">
                  <c:v>100194.74</c:v>
                </c:pt>
                <c:pt idx="9">
                  <c:v>40236.36</c:v>
                </c:pt>
                <c:pt idx="10">
                  <c:v>63829.2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62D-4941-BEF8-21EC7F976C78}"/>
            </c:ext>
          </c:extLst>
        </c:ser>
        <c:ser>
          <c:idx val="3"/>
          <c:order val="3"/>
          <c:tx>
            <c:strRef>
              <c:f>'Gráfico 3 y Anexo 1'!$E$5</c:f>
              <c:strCache>
                <c:ptCount val="1"/>
                <c:pt idx="0">
                  <c:v>Feldespato</c:v>
                </c:pt>
              </c:strCache>
            </c:strRef>
          </c:tx>
          <c:spPr>
            <a:effectLst/>
          </c:spPr>
          <c:marker>
            <c:symbol val="none"/>
          </c:marker>
          <c:xVal>
            <c:numRef>
              <c:f>'Gráfico 3 y Anexo 1'!$A$6:$A$16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xVal>
          <c:yVal>
            <c:numRef>
              <c:f>'Gráfico 3 y Anexo 1'!$E$6:$E$16</c:f>
              <c:numCache>
                <c:formatCode>#,##0.00</c:formatCode>
                <c:ptCount val="11"/>
                <c:pt idx="0">
                  <c:v>38249.69</c:v>
                </c:pt>
                <c:pt idx="1">
                  <c:v>67843.539999999994</c:v>
                </c:pt>
                <c:pt idx="2">
                  <c:v>63557.39</c:v>
                </c:pt>
                <c:pt idx="3">
                  <c:v>86888.86</c:v>
                </c:pt>
                <c:pt idx="4">
                  <c:v>111985.07</c:v>
                </c:pt>
                <c:pt idx="5">
                  <c:v>156888.06</c:v>
                </c:pt>
                <c:pt idx="6">
                  <c:v>103498.36</c:v>
                </c:pt>
                <c:pt idx="7">
                  <c:v>152590.17000000001</c:v>
                </c:pt>
                <c:pt idx="8">
                  <c:v>210142.38</c:v>
                </c:pt>
                <c:pt idx="9">
                  <c:v>183259.13</c:v>
                </c:pt>
                <c:pt idx="10">
                  <c:v>247253.46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62D-4941-BEF8-21EC7F976C78}"/>
            </c:ext>
          </c:extLst>
        </c:ser>
        <c:ser>
          <c:idx val="4"/>
          <c:order val="4"/>
          <c:tx>
            <c:strRef>
              <c:f>'Gráfico 3 y Anexo 1'!$F$5</c:f>
              <c:strCache>
                <c:ptCount val="1"/>
                <c:pt idx="0">
                  <c:v>Sílice</c:v>
                </c:pt>
              </c:strCache>
            </c:strRef>
          </c:tx>
          <c:spPr>
            <a:effectLst/>
          </c:spPr>
          <c:marker>
            <c:symbol val="none"/>
          </c:marker>
          <c:xVal>
            <c:numRef>
              <c:f>'Gráfico 3 y Anexo 1'!$A$6:$A$16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xVal>
          <c:yVal>
            <c:numRef>
              <c:f>'Gráfico 3 y Anexo 1'!$F$6:$F$16</c:f>
              <c:numCache>
                <c:formatCode>#,##0.00</c:formatCode>
                <c:ptCount val="11"/>
                <c:pt idx="0">
                  <c:v>37789.550000000003</c:v>
                </c:pt>
                <c:pt idx="1">
                  <c:v>36208.370000000003</c:v>
                </c:pt>
                <c:pt idx="2">
                  <c:v>33907.4</c:v>
                </c:pt>
                <c:pt idx="3">
                  <c:v>24799.13</c:v>
                </c:pt>
                <c:pt idx="4">
                  <c:v>73920.570000000007</c:v>
                </c:pt>
                <c:pt idx="5">
                  <c:v>60018.8</c:v>
                </c:pt>
                <c:pt idx="6">
                  <c:v>83274.679999999993</c:v>
                </c:pt>
                <c:pt idx="7">
                  <c:v>136806.39999999999</c:v>
                </c:pt>
                <c:pt idx="8">
                  <c:v>90564.77</c:v>
                </c:pt>
                <c:pt idx="9">
                  <c:v>80868.95</c:v>
                </c:pt>
                <c:pt idx="10">
                  <c:v>84473.16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62D-4941-BEF8-21EC7F976C78}"/>
            </c:ext>
          </c:extLst>
        </c:ser>
        <c:ser>
          <c:idx val="5"/>
          <c:order val="5"/>
          <c:tx>
            <c:strRef>
              <c:f>'Gráfico 3 y Anexo 1'!$G$5</c:f>
              <c:strCache>
                <c:ptCount val="1"/>
                <c:pt idx="0">
                  <c:v>Pómex</c:v>
                </c:pt>
              </c:strCache>
            </c:strRef>
          </c:tx>
          <c:spPr>
            <a:effectLst/>
          </c:spPr>
          <c:marker>
            <c:symbol val="none"/>
          </c:marker>
          <c:xVal>
            <c:numRef>
              <c:f>'Gráfico 3 y Anexo 1'!$A$6:$A$16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xVal>
          <c:yVal>
            <c:numRef>
              <c:f>'Gráfico 3 y Anexo 1'!$G$6:$G$16</c:f>
              <c:numCache>
                <c:formatCode>#,##0.00</c:formatCode>
                <c:ptCount val="11"/>
                <c:pt idx="0">
                  <c:v>636777.74</c:v>
                </c:pt>
                <c:pt idx="1">
                  <c:v>707864.08</c:v>
                </c:pt>
                <c:pt idx="2">
                  <c:v>941652.78</c:v>
                </c:pt>
                <c:pt idx="3">
                  <c:v>1024896.04</c:v>
                </c:pt>
                <c:pt idx="4">
                  <c:v>924527.44</c:v>
                </c:pt>
                <c:pt idx="5">
                  <c:v>718907.82</c:v>
                </c:pt>
                <c:pt idx="6">
                  <c:v>802397.32</c:v>
                </c:pt>
                <c:pt idx="7">
                  <c:v>951356</c:v>
                </c:pt>
                <c:pt idx="8">
                  <c:v>1735449.49</c:v>
                </c:pt>
                <c:pt idx="9">
                  <c:v>1728949.27</c:v>
                </c:pt>
                <c:pt idx="10">
                  <c:v>1008212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62D-4941-BEF8-21EC7F976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098368"/>
        <c:axId val="201098944"/>
      </c:scatterChart>
      <c:valAx>
        <c:axId val="201098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1098944"/>
        <c:crosses val="autoZero"/>
        <c:crossBetween val="midCat"/>
      </c:valAx>
      <c:valAx>
        <c:axId val="20109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0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1098368"/>
        <c:crosses val="autoZero"/>
        <c:crossBetween val="midCat"/>
      </c:valAx>
      <c:spPr>
        <a:noFill/>
        <a:ln w="25400"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78933291930441"/>
          <c:y val="7.1724628171478552E-2"/>
          <c:w val="0.83965507436570452"/>
          <c:h val="0.84167468649752142"/>
        </c:manualLayout>
      </c:layout>
      <c:scatterChart>
        <c:scatterStyle val="lineMarker"/>
        <c:varyColors val="0"/>
        <c:ser>
          <c:idx val="0"/>
          <c:order val="0"/>
          <c:tx>
            <c:strRef>
              <c:f>'Gráfico 4 y Anexos 2a y 2b'!$A$8</c:f>
              <c:strCache>
                <c:ptCount val="1"/>
                <c:pt idx="0">
                  <c:v>Banano y plátano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'Gráfico 4 y Anexos 2a y 2b'!$E$5:$O$5</c:f>
              <c:strCach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xVal>
          <c:yVal>
            <c:numRef>
              <c:f>'Gráfico 4 y Anexos 2a y 2b'!$E$8:$P$8</c:f>
              <c:numCache>
                <c:formatCode>#,##0.0</c:formatCode>
                <c:ptCount val="12"/>
                <c:pt idx="0">
                  <c:v>1084.4000000000001</c:v>
                </c:pt>
                <c:pt idx="1">
                  <c:v>1213.5</c:v>
                </c:pt>
                <c:pt idx="2">
                  <c:v>1302.5</c:v>
                </c:pt>
                <c:pt idx="3">
                  <c:v>1640.5</c:v>
                </c:pt>
                <c:pt idx="4">
                  <c:v>1995.7</c:v>
                </c:pt>
                <c:pt idx="5">
                  <c:v>2032.8</c:v>
                </c:pt>
                <c:pt idx="6">
                  <c:v>2246.5</c:v>
                </c:pt>
                <c:pt idx="7">
                  <c:v>2078.4</c:v>
                </c:pt>
                <c:pt idx="8">
                  <c:v>2322.6</c:v>
                </c:pt>
                <c:pt idx="9">
                  <c:v>2577.1999999999998</c:v>
                </c:pt>
                <c:pt idx="10">
                  <c:v>2808.1</c:v>
                </c:pt>
                <c:pt idx="11" formatCode="0%">
                  <c:v>0.24061316470447106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12E-42E4-8FD4-7B3B4B73F2B5}"/>
            </c:ext>
          </c:extLst>
        </c:ser>
        <c:ser>
          <c:idx val="1"/>
          <c:order val="1"/>
          <c:tx>
            <c:strRef>
              <c:f>'Gráfico 4 y Anexos 2a y 2b'!$A$9</c:f>
              <c:strCache>
                <c:ptCount val="1"/>
                <c:pt idx="0">
                  <c:v>Camarón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strRef>
              <c:f>'Gráfico 4 y Anexos 2a y 2b'!$E$5:$O$5</c:f>
              <c:strCach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xVal>
          <c:yVal>
            <c:numRef>
              <c:f>'Gráfico 4 y Anexos 2a y 2b'!$E$9:$O$9</c:f>
              <c:numCache>
                <c:formatCode>#,##0.0</c:formatCode>
                <c:ptCount val="11"/>
                <c:pt idx="0">
                  <c:v>457.5</c:v>
                </c:pt>
                <c:pt idx="1">
                  <c:v>588.20000000000005</c:v>
                </c:pt>
                <c:pt idx="2">
                  <c:v>612.9</c:v>
                </c:pt>
                <c:pt idx="3">
                  <c:v>712.7</c:v>
                </c:pt>
                <c:pt idx="4">
                  <c:v>664.4</c:v>
                </c:pt>
                <c:pt idx="5">
                  <c:v>849.7</c:v>
                </c:pt>
                <c:pt idx="6">
                  <c:v>1178.4000000000001</c:v>
                </c:pt>
                <c:pt idx="7">
                  <c:v>1278.4000000000001</c:v>
                </c:pt>
                <c:pt idx="8">
                  <c:v>1783.8</c:v>
                </c:pt>
                <c:pt idx="9">
                  <c:v>2513.5</c:v>
                </c:pt>
                <c:pt idx="10">
                  <c:v>2279.6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12E-42E4-8FD4-7B3B4B73F2B5}"/>
            </c:ext>
          </c:extLst>
        </c:ser>
        <c:ser>
          <c:idx val="2"/>
          <c:order val="2"/>
          <c:tx>
            <c:strRef>
              <c:f>'Gráfico 4 y Anexos 2a y 2b'!$A$10</c:f>
              <c:strCache>
                <c:ptCount val="1"/>
                <c:pt idx="0">
                  <c:v>Cacao y elaborados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strRef>
              <c:f>'Gráfico 4 y Anexos 2a y 2b'!$E$5:$O$5</c:f>
              <c:strCach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xVal>
          <c:yVal>
            <c:numRef>
              <c:f>'Gráfico 4 y Anexos 2a y 2b'!$E$10:$O$10</c:f>
              <c:numCache>
                <c:formatCode>#,##0.0</c:formatCode>
                <c:ptCount val="11"/>
                <c:pt idx="0">
                  <c:v>176.1</c:v>
                </c:pt>
                <c:pt idx="1">
                  <c:v>171.1</c:v>
                </c:pt>
                <c:pt idx="2">
                  <c:v>239.4</c:v>
                </c:pt>
                <c:pt idx="3">
                  <c:v>290.3</c:v>
                </c:pt>
                <c:pt idx="4">
                  <c:v>402.6</c:v>
                </c:pt>
                <c:pt idx="5">
                  <c:v>424.9</c:v>
                </c:pt>
                <c:pt idx="6">
                  <c:v>586.5</c:v>
                </c:pt>
                <c:pt idx="7">
                  <c:v>454.5</c:v>
                </c:pt>
                <c:pt idx="8">
                  <c:v>527</c:v>
                </c:pt>
                <c:pt idx="9">
                  <c:v>710.2</c:v>
                </c:pt>
                <c:pt idx="10">
                  <c:v>812.4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12E-42E4-8FD4-7B3B4B73F2B5}"/>
            </c:ext>
          </c:extLst>
        </c:ser>
        <c:ser>
          <c:idx val="3"/>
          <c:order val="3"/>
          <c:tx>
            <c:strRef>
              <c:f>'Gráfico 4 y Anexos 2a y 2b'!$A$11</c:f>
              <c:strCache>
                <c:ptCount val="1"/>
                <c:pt idx="0">
                  <c:v>Oro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strRef>
              <c:f>'Gráfico 4 y Anexos 2a y 2b'!$E$5:$O$5</c:f>
              <c:strCach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xVal>
          <c:yVal>
            <c:numRef>
              <c:f>'Gráfico 4 y Anexos 2a y 2b'!$E$11:$O$11</c:f>
              <c:numCache>
                <c:formatCode>#,##0.0</c:formatCode>
                <c:ptCount val="11"/>
                <c:pt idx="0">
                  <c:v>17.358575999999999</c:v>
                </c:pt>
                <c:pt idx="1">
                  <c:v>34.453446999999997</c:v>
                </c:pt>
                <c:pt idx="2">
                  <c:v>67.074614999999994</c:v>
                </c:pt>
                <c:pt idx="3">
                  <c:v>16.398709</c:v>
                </c:pt>
                <c:pt idx="4">
                  <c:v>22.047989999999999</c:v>
                </c:pt>
                <c:pt idx="5">
                  <c:v>33.866610000000001</c:v>
                </c:pt>
                <c:pt idx="6">
                  <c:v>131.583054</c:v>
                </c:pt>
                <c:pt idx="7">
                  <c:v>392.28230867999997</c:v>
                </c:pt>
                <c:pt idx="8">
                  <c:v>433.95916205199995</c:v>
                </c:pt>
                <c:pt idx="9">
                  <c:v>1002.06715447</c:v>
                </c:pt>
                <c:pt idx="10">
                  <c:v>681.80900705200008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12E-42E4-8FD4-7B3B4B73F2B5}"/>
            </c:ext>
          </c:extLst>
        </c:ser>
        <c:ser>
          <c:idx val="4"/>
          <c:order val="4"/>
          <c:tx>
            <c:strRef>
              <c:f>'Gráfico 4 y Anexos 2a y 2b'!$A$12</c:f>
              <c:strCache>
                <c:ptCount val="1"/>
                <c:pt idx="0">
                  <c:v>Atún y pescado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strRef>
              <c:f>'Gráfico 4 y Anexos 2a y 2b'!$E$5:$O$5</c:f>
              <c:strCach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xVal>
          <c:yVal>
            <c:numRef>
              <c:f>'Gráfico 4 y Anexos 2a y 2b'!$E$12:$O$12</c:f>
              <c:numCache>
                <c:formatCode>#,##0.0</c:formatCode>
                <c:ptCount val="11"/>
                <c:pt idx="0">
                  <c:v>115</c:v>
                </c:pt>
                <c:pt idx="1">
                  <c:v>128</c:v>
                </c:pt>
                <c:pt idx="2">
                  <c:v>169</c:v>
                </c:pt>
                <c:pt idx="3">
                  <c:v>192.5</c:v>
                </c:pt>
                <c:pt idx="4">
                  <c:v>233.6</c:v>
                </c:pt>
                <c:pt idx="5">
                  <c:v>237.4</c:v>
                </c:pt>
                <c:pt idx="6">
                  <c:v>257.39999999999998</c:v>
                </c:pt>
                <c:pt idx="7">
                  <c:v>324.3</c:v>
                </c:pt>
                <c:pt idx="8">
                  <c:v>264.7</c:v>
                </c:pt>
                <c:pt idx="9">
                  <c:v>280.7</c:v>
                </c:pt>
                <c:pt idx="10">
                  <c:v>230.8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12E-42E4-8FD4-7B3B4B73F2B5}"/>
            </c:ext>
          </c:extLst>
        </c:ser>
        <c:ser>
          <c:idx val="5"/>
          <c:order val="5"/>
          <c:tx>
            <c:strRef>
              <c:f>'Gráfico 4 y Anexos 2a y 2b'!$A$2</c:f>
              <c:strCache>
                <c:ptCount val="1"/>
                <c:pt idx="0">
                  <c:v>Ecuador: Principales Bienes de Exportación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strRef>
              <c:f>'Gráfico 4 y Anexos 2a y 2b'!$E$5:$O$5</c:f>
              <c:strCach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xVal>
          <c:yVal>
            <c:numRef>
              <c:f>'Gráfico 4 y Anexos 2a y 2b'!$E$13:$O$13</c:f>
              <c:numCache>
                <c:formatCode>#,##0.0</c:formatCode>
                <c:ptCount val="11"/>
                <c:pt idx="0">
                  <c:v>92.2</c:v>
                </c:pt>
                <c:pt idx="1">
                  <c:v>99.4</c:v>
                </c:pt>
                <c:pt idx="2">
                  <c:v>123.3</c:v>
                </c:pt>
                <c:pt idx="3">
                  <c:v>130.1</c:v>
                </c:pt>
                <c:pt idx="4">
                  <c:v>139.69999999999999</c:v>
                </c:pt>
                <c:pt idx="5">
                  <c:v>160.9</c:v>
                </c:pt>
                <c:pt idx="6">
                  <c:v>260.2</c:v>
                </c:pt>
                <c:pt idx="7">
                  <c:v>261.10000000000002</c:v>
                </c:pt>
                <c:pt idx="8">
                  <c:v>218.7</c:v>
                </c:pt>
                <c:pt idx="9">
                  <c:v>178.3</c:v>
                </c:pt>
                <c:pt idx="10">
                  <c:v>146.5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12E-42E4-8FD4-7B3B4B73F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102400"/>
        <c:axId val="201102976"/>
      </c:scatterChart>
      <c:valAx>
        <c:axId val="201102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1102976"/>
        <c:crosses val="autoZero"/>
        <c:crossBetween val="midCat"/>
      </c:valAx>
      <c:valAx>
        <c:axId val="20110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1102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C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'Anexo 3b y gráfico 4'!$B$4</c:f>
              <c:strCache>
                <c:ptCount val="1"/>
                <c:pt idx="0">
                  <c:v>Oro (oz)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'Anexo 3b y gráfico 4'!$A$5:$A$50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'Anexo 3b y gráfico 4'!$B$5:$B$50</c:f>
              <c:numCache>
                <c:formatCode>0.00</c:formatCode>
                <c:ptCount val="46"/>
                <c:pt idx="0">
                  <c:v>36.020000000000003</c:v>
                </c:pt>
                <c:pt idx="1">
                  <c:v>40.619999999999997</c:v>
                </c:pt>
                <c:pt idx="2">
                  <c:v>58.42</c:v>
                </c:pt>
                <c:pt idx="3">
                  <c:v>97.39</c:v>
                </c:pt>
                <c:pt idx="4">
                  <c:v>154</c:v>
                </c:pt>
                <c:pt idx="5">
                  <c:v>160.86000000000001</c:v>
                </c:pt>
                <c:pt idx="6">
                  <c:v>124.74</c:v>
                </c:pt>
                <c:pt idx="7">
                  <c:v>147.84</c:v>
                </c:pt>
                <c:pt idx="8">
                  <c:v>193.4</c:v>
                </c:pt>
                <c:pt idx="9">
                  <c:v>306</c:v>
                </c:pt>
                <c:pt idx="10">
                  <c:v>615</c:v>
                </c:pt>
                <c:pt idx="11">
                  <c:v>460</c:v>
                </c:pt>
                <c:pt idx="12">
                  <c:v>376</c:v>
                </c:pt>
                <c:pt idx="13">
                  <c:v>424</c:v>
                </c:pt>
                <c:pt idx="14">
                  <c:v>361</c:v>
                </c:pt>
                <c:pt idx="15">
                  <c:v>317</c:v>
                </c:pt>
                <c:pt idx="16">
                  <c:v>368</c:v>
                </c:pt>
                <c:pt idx="17">
                  <c:v>447</c:v>
                </c:pt>
                <c:pt idx="18">
                  <c:v>437</c:v>
                </c:pt>
                <c:pt idx="19">
                  <c:v>381</c:v>
                </c:pt>
                <c:pt idx="20">
                  <c:v>383.51</c:v>
                </c:pt>
                <c:pt idx="21">
                  <c:v>362.11</c:v>
                </c:pt>
                <c:pt idx="22">
                  <c:v>343.82</c:v>
                </c:pt>
                <c:pt idx="23">
                  <c:v>359.77</c:v>
                </c:pt>
                <c:pt idx="24">
                  <c:v>384</c:v>
                </c:pt>
                <c:pt idx="25">
                  <c:v>383.79</c:v>
                </c:pt>
                <c:pt idx="26">
                  <c:v>387.81</c:v>
                </c:pt>
                <c:pt idx="27">
                  <c:v>331.02</c:v>
                </c:pt>
                <c:pt idx="28">
                  <c:v>294.24</c:v>
                </c:pt>
                <c:pt idx="29">
                  <c:v>278.98</c:v>
                </c:pt>
                <c:pt idx="30">
                  <c:v>279.11</c:v>
                </c:pt>
                <c:pt idx="31">
                  <c:v>271.04000000000002</c:v>
                </c:pt>
                <c:pt idx="32">
                  <c:v>309.73</c:v>
                </c:pt>
                <c:pt idx="33">
                  <c:v>363.38</c:v>
                </c:pt>
                <c:pt idx="34">
                  <c:v>409.72</c:v>
                </c:pt>
                <c:pt idx="35">
                  <c:v>444.74</c:v>
                </c:pt>
                <c:pt idx="36">
                  <c:v>603.46</c:v>
                </c:pt>
                <c:pt idx="37">
                  <c:v>695.39</c:v>
                </c:pt>
                <c:pt idx="38">
                  <c:v>871.96</c:v>
                </c:pt>
                <c:pt idx="39">
                  <c:v>972.35</c:v>
                </c:pt>
                <c:pt idx="40">
                  <c:v>1224.53</c:v>
                </c:pt>
                <c:pt idx="41">
                  <c:v>1571.52</c:v>
                </c:pt>
                <c:pt idx="42">
                  <c:v>1668.98</c:v>
                </c:pt>
                <c:pt idx="43">
                  <c:v>1411.23</c:v>
                </c:pt>
                <c:pt idx="44">
                  <c:v>1266.4000000000001</c:v>
                </c:pt>
                <c:pt idx="45">
                  <c:v>1160.06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FA1-4596-A2F1-0CC735C53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212288"/>
        <c:axId val="202639616"/>
      </c:lineChart>
      <c:catAx>
        <c:axId val="203212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2639616"/>
        <c:crosses val="autoZero"/>
        <c:auto val="1"/>
        <c:lblAlgn val="ctr"/>
        <c:lblOffset val="100"/>
        <c:noMultiLvlLbl val="0"/>
      </c:catAx>
      <c:valAx>
        <c:axId val="20263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03212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5" Type="http://schemas.openxmlformats.org/officeDocument/2006/relationships/customXml" Target="../ink/ink3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3.png"/><Relationship Id="rId1" Type="http://schemas.openxmlformats.org/officeDocument/2006/relationships/customXml" Target="../ink/ink4.xml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ustomXml" Target="../ink/ink6.xml"/><Relationship Id="rId2" Type="http://schemas.openxmlformats.org/officeDocument/2006/relationships/image" Target="../media/image2.png"/><Relationship Id="rId1" Type="http://schemas.openxmlformats.org/officeDocument/2006/relationships/customXml" Target="../ink/ink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ustomXml" Target="../ink/ink8.xml"/><Relationship Id="rId2" Type="http://schemas.openxmlformats.org/officeDocument/2006/relationships/image" Target="../media/image4.png"/><Relationship Id="rId1" Type="http://schemas.openxmlformats.org/officeDocument/2006/relationships/customXml" Target="../ink/ink7.xml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0.png"/><Relationship Id="rId1" Type="http://schemas.openxmlformats.org/officeDocument/2006/relationships/customXml" Target="../ink/ink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6.png"/><Relationship Id="rId1" Type="http://schemas.openxmlformats.org/officeDocument/2006/relationships/customXml" Target="../ink/ink10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642780</xdr:colOff>
      <xdr:row>39</xdr:row>
      <xdr:rowOff>4605</xdr:rowOff>
    </xdr:from>
    <xdr:to>
      <xdr:col>0</xdr:col>
      <xdr:colOff>642960</xdr:colOff>
      <xdr:row>39</xdr:row>
      <xdr:rowOff>4785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="" xmlns:a16="http://schemas.microsoft.com/office/drawing/2014/main" id="{B7FAF950-02A0-44AF-B468-C05F19AB8487}"/>
                </a:ext>
              </a:extLst>
            </xdr14:cNvPr>
            <xdr14:cNvContentPartPr/>
          </xdr14:nvContentPartPr>
          <xdr14:nvPr macro=""/>
          <xdr14:xfrm>
            <a:off x="642780" y="8186580"/>
            <a:ext cx="180" cy="18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xmlns="" xmlns:xdr14="http://schemas.microsoft.com/office/excel/2010/spreadsheetDrawing" id="{B7FAF950-02A0-44AF-B468-C05F19AB848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41880" y="8185680"/>
              <a:ext cx="1980" cy="19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190440</xdr:colOff>
      <xdr:row>40</xdr:row>
      <xdr:rowOff>95220</xdr:rowOff>
    </xdr:from>
    <xdr:to>
      <xdr:col>0</xdr:col>
      <xdr:colOff>209700</xdr:colOff>
      <xdr:row>40</xdr:row>
      <xdr:rowOff>100080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4" name="Ink 3">
              <a:extLst>
                <a:ext uri="{FF2B5EF4-FFF2-40B4-BE49-F238E27FC236}">
                  <a16:creationId xmlns="" xmlns:a16="http://schemas.microsoft.com/office/drawing/2014/main" id="{89380BDB-BD1D-4909-A01A-EE9FB16283A6}"/>
                </a:ext>
              </a:extLst>
            </xdr14:cNvPr>
            <xdr14:cNvContentPartPr/>
          </xdr14:nvContentPartPr>
          <xdr14:nvPr macro=""/>
          <xdr14:xfrm>
            <a:off x="190440" y="8472458"/>
            <a:ext cx="19260" cy="486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xmlns="" xmlns:xdr14="http://schemas.microsoft.com/office/excel/2010/spreadsheetDrawing" id="{89380BDB-BD1D-4909-A01A-EE9FB16283A6}"/>
                </a:ext>
              </a:extLst>
            </xdr:cNvPr>
            <xdr:cNvPicPr/>
          </xdr:nvPicPr>
          <xdr:blipFill>
            <a:blip xmlns:r="http://schemas.openxmlformats.org/officeDocument/2006/relationships" r:embed="rId4" cstate="print"/>
            <a:stretch>
              <a:fillRect/>
            </a:stretch>
          </xdr:blipFill>
          <xdr:spPr>
            <a:xfrm>
              <a:off x="188657" y="8470722"/>
              <a:ext cx="22827" cy="8331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190440</xdr:colOff>
      <xdr:row>18</xdr:row>
      <xdr:rowOff>95220</xdr:rowOff>
    </xdr:from>
    <xdr:to>
      <xdr:col>0</xdr:col>
      <xdr:colOff>209700</xdr:colOff>
      <xdr:row>18</xdr:row>
      <xdr:rowOff>100080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5" name="Ink 4">
              <a:extLst>
                <a:ext uri="{FF2B5EF4-FFF2-40B4-BE49-F238E27FC236}">
                  <a16:creationId xmlns="" xmlns:a16="http://schemas.microsoft.com/office/drawing/2014/main" id="{A10C128C-EF77-49AA-A651-B9541A37CDAD}"/>
                </a:ext>
              </a:extLst>
            </xdr14:cNvPr>
            <xdr14:cNvContentPartPr/>
          </xdr14:nvContentPartPr>
          <xdr14:nvPr macro=""/>
          <xdr14:xfrm>
            <a:off x="190440" y="8472458"/>
            <a:ext cx="19260" cy="486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xmlns="" xmlns:xdr14="http://schemas.microsoft.com/office/excel/2010/spreadsheetDrawing" id="{A10C128C-EF77-49AA-A651-B9541A37CDAD}"/>
                </a:ext>
              </a:extLst>
            </xdr:cNvPr>
            <xdr:cNvPicPr/>
          </xdr:nvPicPr>
          <xdr:blipFill>
            <a:blip xmlns:r="http://schemas.openxmlformats.org/officeDocument/2006/relationships" r:embed="rId4" cstate="print"/>
            <a:stretch>
              <a:fillRect/>
            </a:stretch>
          </xdr:blipFill>
          <xdr:spPr>
            <a:xfrm>
              <a:off x="188657" y="8470722"/>
              <a:ext cx="22827" cy="8331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123735</xdr:colOff>
      <xdr:row>10</xdr:row>
      <xdr:rowOff>85642</xdr:rowOff>
    </xdr:from>
    <xdr:to>
      <xdr:col>7</xdr:col>
      <xdr:colOff>190515</xdr:colOff>
      <xdr:row>10</xdr:row>
      <xdr:rowOff>104722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="" xmlns:a16="http://schemas.microsoft.com/office/drawing/2014/main" id="{EFF84251-625E-48EA-947F-2F7F2D04EEA6}"/>
                </a:ext>
              </a:extLst>
            </xdr14:cNvPr>
            <xdr14:cNvContentPartPr/>
          </xdr14:nvContentPartPr>
          <xdr14:nvPr macro=""/>
          <xdr14:xfrm>
            <a:off x="8400960" y="2062080"/>
            <a:ext cx="66780" cy="1908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xmlns="" xmlns:xdr14="http://schemas.microsoft.com/office/excel/2010/spreadsheetDrawing" id="{EFF84251-625E-48EA-947F-2F7F2D04EEA6}"/>
                </a:ext>
              </a:extLst>
            </xdr:cNvPr>
            <xdr:cNvPicPr/>
          </xdr:nvPicPr>
          <xdr:blipFill>
            <a:blip xmlns:r="http://schemas.openxmlformats.org/officeDocument/2006/relationships" r:embed="rId2" cstate="print"/>
            <a:stretch>
              <a:fillRect/>
            </a:stretch>
          </xdr:blipFill>
          <xdr:spPr>
            <a:xfrm>
              <a:off x="8398806" y="2060656"/>
              <a:ext cx="70729" cy="21643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4</xdr:col>
      <xdr:colOff>1340643</xdr:colOff>
      <xdr:row>6</xdr:row>
      <xdr:rowOff>159543</xdr:rowOff>
    </xdr:from>
    <xdr:to>
      <xdr:col>11</xdr:col>
      <xdr:colOff>59531</xdr:colOff>
      <xdr:row>20</xdr:row>
      <xdr:rowOff>169068</xdr:rowOff>
    </xdr:to>
    <xdr:graphicFrame macro="">
      <xdr:nvGraphicFramePr>
        <xdr:cNvPr id="8" name="Chart 7">
          <a:extLst>
            <a:ext uri="{FF2B5EF4-FFF2-40B4-BE49-F238E27FC236}">
              <a16:creationId xmlns="" xmlns:a16="http://schemas.microsoft.com/office/drawing/2014/main" id="{AAB73C50-BBF6-42D4-BB56-9C5293D8F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1601336</xdr:colOff>
      <xdr:row>28</xdr:row>
      <xdr:rowOff>47494</xdr:rowOff>
    </xdr:from>
    <xdr:to>
      <xdr:col>11</xdr:col>
      <xdr:colOff>320224</xdr:colOff>
      <xdr:row>42</xdr:row>
      <xdr:rowOff>54519</xdr:rowOff>
    </xdr:to>
    <xdr:graphicFrame macro="">
      <xdr:nvGraphicFramePr>
        <xdr:cNvPr id="10" name="Chart 9">
          <a:extLst>
            <a:ext uri="{FF2B5EF4-FFF2-40B4-BE49-F238E27FC236}">
              <a16:creationId xmlns="" xmlns:a16="http://schemas.microsoft.com/office/drawing/2014/main" id="{B2ECA4FC-D9C9-4B97-A962-51810126B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100013</xdr:colOff>
      <xdr:row>4</xdr:row>
      <xdr:rowOff>159545</xdr:rowOff>
    </xdr:from>
    <xdr:to>
      <xdr:col>18</xdr:col>
      <xdr:colOff>61911</xdr:colOff>
      <xdr:row>23</xdr:row>
      <xdr:rowOff>76202</xdr:rowOff>
    </xdr:to>
    <xdr:graphicFrame macro="">
      <xdr:nvGraphicFramePr>
        <xdr:cNvPr id="75" name="Chart 74">
          <a:extLst>
            <a:ext uri="{FF2B5EF4-FFF2-40B4-BE49-F238E27FC236}">
              <a16:creationId xmlns="" xmlns:a16="http://schemas.microsoft.com/office/drawing/2014/main" id="{41B4D236-09DA-4CB3-8CE7-38A32D7AC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190440</xdr:colOff>
      <xdr:row>21</xdr:row>
      <xdr:rowOff>95220</xdr:rowOff>
    </xdr:from>
    <xdr:to>
      <xdr:col>0</xdr:col>
      <xdr:colOff>209700</xdr:colOff>
      <xdr:row>21</xdr:row>
      <xdr:rowOff>100080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="" xmlns:a16="http://schemas.microsoft.com/office/drawing/2014/main" id="{BE039974-9B00-4F9C-9062-4EE3875DFAF5}"/>
                </a:ext>
              </a:extLst>
            </xdr14:cNvPr>
            <xdr14:cNvContentPartPr/>
          </xdr14:nvContentPartPr>
          <xdr14:nvPr macro=""/>
          <xdr14:xfrm>
            <a:off x="190440" y="3295620"/>
            <a:ext cx="19260" cy="486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xmlns="" xmlns:xdr14="http://schemas.microsoft.com/office/excel/2010/spreadsheetDrawing" id="{BE039974-9B00-4F9C-9062-4EE3875DFAF5}"/>
                </a:ext>
              </a:extLst>
            </xdr:cNvPr>
            <xdr:cNvPicPr/>
          </xdr:nvPicPr>
          <xdr:blipFill>
            <a:blip xmlns:r="http://schemas.openxmlformats.org/officeDocument/2006/relationships" r:embed="rId2" cstate="print"/>
            <a:stretch>
              <a:fillRect/>
            </a:stretch>
          </xdr:blipFill>
          <xdr:spPr>
            <a:xfrm>
              <a:off x="188657" y="3293884"/>
              <a:ext cx="22827" cy="8679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190440</xdr:colOff>
      <xdr:row>50</xdr:row>
      <xdr:rowOff>95220</xdr:rowOff>
    </xdr:from>
    <xdr:to>
      <xdr:col>0</xdr:col>
      <xdr:colOff>209700</xdr:colOff>
      <xdr:row>50</xdr:row>
      <xdr:rowOff>100080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5" name="Ink 4">
              <a:extLst>
                <a:ext uri="{FF2B5EF4-FFF2-40B4-BE49-F238E27FC236}">
                  <a16:creationId xmlns="" xmlns:a16="http://schemas.microsoft.com/office/drawing/2014/main" id="{BF36A0AF-AEA2-428E-A667-DE7638C98213}"/>
                </a:ext>
              </a:extLst>
            </xdr14:cNvPr>
            <xdr14:cNvContentPartPr/>
          </xdr14:nvContentPartPr>
          <xdr14:nvPr macro=""/>
          <xdr14:xfrm>
            <a:off x="190440" y="3295620"/>
            <a:ext cx="19260" cy="4860"/>
          </xdr14:xfrm>
        </xdr:contentPart>
      </mc:Choice>
      <mc:Fallback xmlns="">
        <xdr:pic>
          <xdr:nvPicPr>
            <xdr:cNvPr id="2" name="Ink 2">
              <a:extLst>
                <a:ext uri="{FF2B5EF4-FFF2-40B4-BE49-F238E27FC236}">
                  <a16:creationId xmlns:a16="http://schemas.microsoft.com/office/drawing/2014/main" xmlns="" xmlns:xdr14="http://schemas.microsoft.com/office/excel/2010/spreadsheetDrawing" id="{BE039974-9B00-4F9C-9062-4EE3875DFAF5}"/>
                </a:ext>
              </a:extLst>
            </xdr:cNvPr>
            <xdr:cNvPicPr/>
          </xdr:nvPicPr>
          <xdr:blipFill>
            <a:blip xmlns:r="http://schemas.openxmlformats.org/officeDocument/2006/relationships" r:embed="rId2" cstate="print"/>
            <a:stretch>
              <a:fillRect/>
            </a:stretch>
          </xdr:blipFill>
          <xdr:spPr>
            <a:xfrm>
              <a:off x="188657" y="3293884"/>
              <a:ext cx="22827" cy="8679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145256</xdr:colOff>
      <xdr:row>21</xdr:row>
      <xdr:rowOff>73817</xdr:rowOff>
    </xdr:from>
    <xdr:to>
      <xdr:col>23</xdr:col>
      <xdr:colOff>500062</xdr:colOff>
      <xdr:row>35</xdr:row>
      <xdr:rowOff>196453</xdr:rowOff>
    </xdr:to>
    <xdr:graphicFrame macro="">
      <xdr:nvGraphicFramePr>
        <xdr:cNvPr id="4" name="Chart 1">
          <a:extLst>
            <a:ext uri="{FF2B5EF4-FFF2-40B4-BE49-F238E27FC236}">
              <a16:creationId xmlns="" xmlns:a16="http://schemas.microsoft.com/office/drawing/2014/main" id="{12B018E1-ABCD-4B98-89A2-3293F674E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718972</xdr:colOff>
      <xdr:row>24</xdr:row>
      <xdr:rowOff>33262</xdr:rowOff>
    </xdr:from>
    <xdr:to>
      <xdr:col>14</xdr:col>
      <xdr:colOff>719152</xdr:colOff>
      <xdr:row>24</xdr:row>
      <xdr:rowOff>38122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="" xmlns:a16="http://schemas.microsoft.com/office/drawing/2014/main" id="{05A6A895-6BFE-4E71-B271-28D349C025C4}"/>
                </a:ext>
              </a:extLst>
            </xdr14:cNvPr>
            <xdr14:cNvContentPartPr/>
          </xdr14:nvContentPartPr>
          <xdr14:nvPr macro=""/>
          <xdr14:xfrm>
            <a:off x="14754060" y="4981500"/>
            <a:ext cx="180" cy="486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xmlns="" xmlns:xdr14="http://schemas.microsoft.com/office/excel/2010/spreadsheetDrawing" id="{05A6A895-6BFE-4E71-B271-28D349C025C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4753160" y="4980632"/>
              <a:ext cx="1980" cy="6422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390420</xdr:colOff>
      <xdr:row>19</xdr:row>
      <xdr:rowOff>47482</xdr:rowOff>
    </xdr:from>
    <xdr:to>
      <xdr:col>0</xdr:col>
      <xdr:colOff>400140</xdr:colOff>
      <xdr:row>19</xdr:row>
      <xdr:rowOff>61882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4" name="Ink 3">
              <a:extLst>
                <a:ext uri="{FF2B5EF4-FFF2-40B4-BE49-F238E27FC236}">
                  <a16:creationId xmlns="" xmlns:a16="http://schemas.microsoft.com/office/drawing/2014/main" id="{02926DE8-62CF-4A24-A80A-6D4B11B12638}"/>
                </a:ext>
              </a:extLst>
            </xdr14:cNvPr>
            <xdr14:cNvContentPartPr/>
          </xdr14:nvContentPartPr>
          <xdr14:nvPr macro=""/>
          <xdr14:xfrm>
            <a:off x="390420" y="3738420"/>
            <a:ext cx="9720" cy="1440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02926DE8-62CF-4A24-A80A-6D4B11B12638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387900" y="3735961"/>
              <a:ext cx="13680" cy="18263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623158</xdr:colOff>
      <xdr:row>74</xdr:row>
      <xdr:rowOff>173720</xdr:rowOff>
    </xdr:from>
    <xdr:to>
      <xdr:col>1</xdr:col>
      <xdr:colOff>623158</xdr:colOff>
      <xdr:row>75</xdr:row>
      <xdr:rowOff>3353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="" xmlns:a16="http://schemas.microsoft.com/office/drawing/2014/main" id="{3EBAFF85-010F-4B5E-9402-47907580CD9D}"/>
                </a:ext>
              </a:extLst>
            </xdr14:cNvPr>
            <xdr14:cNvContentPartPr/>
          </xdr14:nvContentPartPr>
          <xdr14:nvPr macro=""/>
          <xdr14:xfrm>
            <a:off x="1212120" y="11806920"/>
            <a:ext cx="10080" cy="1908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xmlns="" xmlns:xdr14="http://schemas.microsoft.com/office/excel/2010/spreadsheetDrawing" id="{3EBAFF85-010F-4B5E-9402-47907580CD9D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207080" y="11803777"/>
              <a:ext cx="18360" cy="24243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161752</xdr:colOff>
      <xdr:row>36</xdr:row>
      <xdr:rowOff>199942</xdr:rowOff>
    </xdr:from>
    <xdr:to>
      <xdr:col>1</xdr:col>
      <xdr:colOff>166612</xdr:colOff>
      <xdr:row>37</xdr:row>
      <xdr:rowOff>4777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="" xmlns:a16="http://schemas.microsoft.com/office/drawing/2014/main" id="{07053258-69F1-40B5-8EB4-147D37422EA1}"/>
                </a:ext>
              </a:extLst>
            </xdr14:cNvPr>
            <xdr14:cNvContentPartPr/>
          </xdr14:nvContentPartPr>
          <xdr14:nvPr macro=""/>
          <xdr14:xfrm>
            <a:off x="3605040" y="8348580"/>
            <a:ext cx="4860" cy="486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xmlns="" xmlns:xdr14="http://schemas.microsoft.com/office/excel/2010/spreadsheetDrawing" id="{07053258-69F1-40B5-8EB4-147D37422EA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604140" y="8347712"/>
              <a:ext cx="6480" cy="6422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250029</xdr:colOff>
      <xdr:row>6</xdr:row>
      <xdr:rowOff>83343</xdr:rowOff>
    </xdr:from>
    <xdr:to>
      <xdr:col>19</xdr:col>
      <xdr:colOff>21429</xdr:colOff>
      <xdr:row>20</xdr:row>
      <xdr:rowOff>26193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F71A41E7-F75D-4896-B87E-52ED450C2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71436</xdr:colOff>
      <xdr:row>1</xdr:row>
      <xdr:rowOff>186532</xdr:rowOff>
    </xdr:from>
    <xdr:to>
      <xdr:col>16</xdr:col>
      <xdr:colOff>0</xdr:colOff>
      <xdr:row>56</xdr:row>
      <xdr:rowOff>7939</xdr:rowOff>
    </xdr:to>
    <xdr:pic>
      <xdr:nvPicPr>
        <xdr:cNvPr id="11" name="10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193" t="3031" r="22212" b="14949"/>
        <a:stretch/>
      </xdr:blipFill>
      <xdr:spPr>
        <a:xfrm>
          <a:off x="71436" y="388938"/>
          <a:ext cx="10977564" cy="10953751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119062</xdr:colOff>
      <xdr:row>0</xdr:row>
      <xdr:rowOff>23814</xdr:rowOff>
    </xdr:from>
    <xdr:to>
      <xdr:col>9</xdr:col>
      <xdr:colOff>59772</xdr:colOff>
      <xdr:row>1</xdr:row>
      <xdr:rowOff>154876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062" y="23814"/>
          <a:ext cx="6155773" cy="333468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6-11-15T00:35:27.856"/>
    </inkml:context>
    <inkml:brush xml:id="br0">
      <inkml:brushProperty name="width" value="0.0265" units="cm"/>
      <inkml:brushProperty name="height" value="0.0265" units="cm"/>
    </inkml:brush>
  </inkml:definitions>
  <inkml:trace contextRef="#ctx0" brushRef="#br0">1787 22742 2816,'0'0'-1088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6-11-30T23:17:29.301"/>
    </inkml:context>
    <inkml:brush xml:id="br0">
      <inkml:brushProperty name="width" value="0.0265" units="cm"/>
      <inkml:brushProperty name="height" value="0.0265" units="cm"/>
    </inkml:brush>
  </inkml:definitions>
  <inkml:traceGroup>
    <inkml:annotationXML>
      <emma:emma xmlns:emma="http://www.w3.org/2003/04/emma" version="1.0">
        <emma:interpretation id="{B5A8BA7F-9808-418E-8B29-0A440CF9E713}" emma:medium="tactile" emma:mode="ink">
          <msink:context xmlns:msink="http://schemas.microsoft.com/ink/2010/main" type="writingRegion" rotatedBoundingBox="10014,23190 10040,23190 10040,23217 10014,23217"/>
        </emma:interpretation>
      </emma:emma>
    </inkml:annotationXML>
    <inkml:traceGroup>
      <inkml:annotationXML>
        <emma:emma xmlns:emma="http://www.w3.org/2003/04/emma" version="1.0">
          <emma:interpretation id="{2C22FF92-F638-4186-BC98-712D75B79055}" emma:medium="tactile" emma:mode="ink">
            <msink:context xmlns:msink="http://schemas.microsoft.com/ink/2010/main" type="paragraph" rotatedBoundingBox="10014,23190 10040,23190 10040,23217 10014,23217" alignmentLevel="1"/>
          </emma:interpretation>
        </emma:emma>
      </inkml:annotationXML>
      <inkml:traceGroup>
        <inkml:annotationXML>
          <emma:emma xmlns:emma="http://www.w3.org/2003/04/emma" version="1.0">
            <emma:interpretation id="{5E66D9AC-41F6-445F-B9EB-30FFB4C86C5C}" emma:medium="tactile" emma:mode="ink">
              <msink:context xmlns:msink="http://schemas.microsoft.com/ink/2010/main" type="line" rotatedBoundingBox="10014,23190 10040,23190 10040,23217 10014,23217"/>
            </emma:interpretation>
          </emma:emma>
        </inkml:annotationXML>
        <inkml:traceGroup>
          <inkml:annotationXML>
            <emma:emma xmlns:emma="http://www.w3.org/2003/04/emma" version="1.0">
              <emma:interpretation id="{43C1FF25-A0BA-47BA-BC9E-902B0FFB01AF}" emma:medium="tactile" emma:mode="ink">
                <msink:context xmlns:msink="http://schemas.microsoft.com/ink/2010/main" type="inkWord" rotatedBoundingBox="10014,23190 10040,23190 10040,23217 10014,23217"/>
              </emma:interpretation>
              <emma:one-of disjunction-type="recognition" id="oneOf0">
                <emma:interpretation id="interp0" emma:lang="es-EC" emma:confidence="0">
                  <emma:literal>L</emma:literal>
                </emma:interpretation>
                <emma:interpretation id="interp1" emma:lang="es-EC" emma:confidence="0">
                  <emma:literal>e</emma:literal>
                </emma:interpretation>
                <emma:interpretation id="interp2" emma:lang="es-EC" emma:confidence="0">
                  <emma:literal>l</emma:literal>
                </emma:interpretation>
                <emma:interpretation id="interp3" emma:lang="es-EC" emma:confidence="0">
                  <emma:literal>,</emma:literal>
                </emma:interpretation>
                <emma:interpretation id="interp4" emma:lang="es-EC" emma:confidence="0">
                  <emma:literal>2</emma:literal>
                </emma:interpretation>
              </emma:one-of>
            </emma:emma>
          </inkml:annotationXML>
          <inkml:trace contextRef="#ctx0" brushRef="#br0">10015 23191 3200,'0'0'0,"0"0"0,0 0 64,0 0-672,0 0-288,0 13 160,13-13 160</inkml:trace>
        </inkml:traceGroup>
      </inkml:traceGroup>
    </inkml:traceGroup>
  </inkml:traceGroup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6-11-14T23:19:17.155"/>
    </inkml:context>
    <inkml:brush xml:id="br0">
      <inkml:brushProperty name="width" value="0.0265" units="cm"/>
      <inkml:brushProperty name="height" value="0.0265" units="cm"/>
    </inkml:brush>
  </inkml:definitions>
  <inkml:traceGroup>
    <inkml:annotationXML>
      <emma:emma xmlns:emma="http://www.w3.org/2003/04/emma" version="1.0">
        <emma:interpretation id="{539E1F2F-3C3C-41B7-B052-70DABA0C070B}" emma:medium="tactile" emma:mode="ink">
          <msink:context xmlns:msink="http://schemas.microsoft.com/ink/2010/main" type="writingRegion" rotatedBoundingBox="529,23534 582,23534 582,23547 529,23547"/>
        </emma:interpretation>
      </emma:emma>
    </inkml:annotationXML>
    <inkml:traceGroup>
      <inkml:annotationXML>
        <emma:emma xmlns:emma="http://www.w3.org/2003/04/emma" version="1.0">
          <emma:interpretation id="{5CA36B1C-8052-4CB2-99A6-AB4904BFAB45}" emma:medium="tactile" emma:mode="ink">
            <msink:context xmlns:msink="http://schemas.microsoft.com/ink/2010/main" type="paragraph" rotatedBoundingBox="529,23534 582,23534 582,23547 529,23547" alignmentLevel="1"/>
          </emma:interpretation>
        </emma:emma>
      </inkml:annotationXML>
      <inkml:traceGroup>
        <inkml:annotationXML>
          <emma:emma xmlns:emma="http://www.w3.org/2003/04/emma" version="1.0">
            <emma:interpretation id="{E1D84FC7-6FCB-4E41-90BF-F8B61448553C}" emma:medium="tactile" emma:mode="ink">
              <msink:context xmlns:msink="http://schemas.microsoft.com/ink/2010/main" type="line" rotatedBoundingBox="529,23534 582,23534 582,23547 529,23547"/>
            </emma:interpretation>
          </emma:emma>
        </inkml:annotationXML>
        <inkml:traceGroup>
          <inkml:annotationXML>
            <emma:emma xmlns:emma="http://www.w3.org/2003/04/emma" version="1.0">
              <emma:interpretation id="{D58F791D-258C-4239-A0E3-52CCBF9D0EEA}" emma:medium="tactile" emma:mode="ink">
                <msink:context xmlns:msink="http://schemas.microsoft.com/ink/2010/main" type="inkWord" rotatedBoundingBox="529,23534 582,23534 582,23547 529,23547"/>
              </emma:interpretation>
              <emma:one-of disjunction-type="recognition" id="oneOf0">
                <emma:interpretation id="interp0" emma:lang="en-US" emma:confidence="0">
                  <emma:literal>-</emma:literal>
                </emma:interpretation>
                <emma:interpretation id="interp1" emma:lang="en-US" emma:confidence="0">
                  <emma:literal>_</emma:literal>
                </emma:interpretation>
                <emma:interpretation id="interp2" emma:lang="en-US" emma:confidence="0">
                  <emma:literal>•</emma:literal>
                </emma:interpretation>
                <emma:interpretation id="interp3" emma:lang="en-US" emma:confidence="0">
                  <emma:literal>.</emma:literal>
                </emma:interpretation>
                <emma:interpretation id="interp4" emma:lang="en-US" emma:confidence="0">
                  <emma:literal>,</emma:literal>
                </emma:interpretation>
              </emma:one-of>
            </emma:emma>
          </inkml:annotationXML>
          <inkml:trace contextRef="#ctx0" brushRef="#br0">582 9168 2176,'-39'-13'864,"39"26"-448,-14-13-576,14 0 128</inkml:trace>
        </inkml:traceGroup>
      </inkml:traceGroup>
    </inkml:traceGroup>
  </inkml:traceGroup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6-11-15T00:45:39.399"/>
    </inkml:context>
    <inkml:brush xml:id="br0">
      <inkml:brushProperty name="width" value="0.0265" units="cm"/>
      <inkml:brushProperty name="height" value="0.0265" units="cm"/>
    </inkml:brush>
  </inkml:definitions>
  <inkml:trace contextRef="#ctx0" brushRef="#br0">582 9168 2176,'-39'-13'864,"39"26"-448,-14-13-576,14 0 128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6-11-12T18:53:53.923"/>
    </inkml:context>
    <inkml:brush xml:id="br0">
      <inkml:brushProperty name="width" value="0.0265" units="cm"/>
      <inkml:brushProperty name="height" value="0.0265" units="cm"/>
    </inkml:brush>
  </inkml:definitions>
  <inkml:traceGroup>
    <inkml:annotationXML>
      <emma:emma xmlns:emma="http://www.w3.org/2003/04/emma" version="1.0">
        <emma:interpretation id="{A0439624-FFED-43EF-8E9F-C7D57E9966CB}" emma:medium="tactile" emma:mode="ink">
          <msink:context xmlns:msink="http://schemas.microsoft.com/ink/2010/main" type="writingRegion" rotatedBoundingBox="23336,5728 23521,5728 23521,5793 23336,5793"/>
        </emma:interpretation>
      </emma:emma>
    </inkml:annotationXML>
    <inkml:traceGroup>
      <inkml:annotationXML>
        <emma:emma xmlns:emma="http://www.w3.org/2003/04/emma" version="1.0">
          <emma:interpretation id="{AF379F38-C019-4EF5-BFA9-60E1E32C313A}" emma:medium="tactile" emma:mode="ink">
            <msink:context xmlns:msink="http://schemas.microsoft.com/ink/2010/main" type="paragraph" rotatedBoundingBox="23336,5728 23521,5728 23521,5793 23336,5793" alignmentLevel="1"/>
          </emma:interpretation>
        </emma:emma>
      </inkml:annotationXML>
      <inkml:traceGroup>
        <inkml:annotationXML>
          <emma:emma xmlns:emma="http://www.w3.org/2003/04/emma" version="1.0">
            <emma:interpretation id="{79B1B868-4CD9-4866-B11B-E951DD63898A}" emma:medium="tactile" emma:mode="ink">
              <msink:context xmlns:msink="http://schemas.microsoft.com/ink/2010/main" type="line" rotatedBoundingBox="23336,5728 23521,5728 23521,5793 23336,5793"/>
            </emma:interpretation>
          </emma:emma>
        </inkml:annotationXML>
        <inkml:traceGroup>
          <inkml:annotationXML>
            <emma:emma xmlns:emma="http://www.w3.org/2003/04/emma" version="1.0">
              <emma:interpretation id="{BD4E70A1-3CBC-4C3F-811A-D52C6B18044C}" emma:medium="tactile" emma:mode="ink">
                <msink:context xmlns:msink="http://schemas.microsoft.com/ink/2010/main" type="inkWord" rotatedBoundingBox="23336,5728 23521,5728 23521,5793 23336,5793"/>
              </emma:interpretation>
              <emma:one-of disjunction-type="recognition" id="oneOf0">
                <emma:interpretation id="interp0" emma:lang="es-EC" emma:confidence="0">
                  <emma:literal>F</emma:literal>
                </emma:interpretation>
                <emma:interpretation id="interp1" emma:lang="es-EC" emma:confidence="0">
                  <emma:literal>T</emma:literal>
                </emma:interpretation>
                <emma:interpretation id="interp2" emma:lang="es-EC" emma:confidence="0">
                  <emma:literal>~</emma:literal>
                </emma:interpretation>
                <emma:interpretation id="interp3" emma:lang="es-EC" emma:confidence="0">
                  <emma:literal>+</emma:literal>
                </emma:interpretation>
                <emma:interpretation id="interp4" emma:lang="es-EC" emma:confidence="0">
                  <emma:literal>-</emma:literal>
                </emma:interpretation>
              </emma:one-of>
            </emma:emma>
          </inkml:annotationXML>
          <inkml:trace contextRef="#ctx0" brushRef="#br0">23522 5728 3200,'-92'10'1216,"65"-10"-640,1 11-480,26-11 320,-14 11-256,1-11-96</inkml:trace>
          <inkml:trace contextRef="#ctx0" brushRef="#br0" timeOffset="4099">23337 5760 3840,'52'20'-2048</inkml:trace>
        </inkml:traceGroup>
      </inkml:traceGroup>
    </inkml:traceGroup>
  </inkml:traceGroup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6-11-11T21:50:04.108"/>
    </inkml:context>
    <inkml:brush xml:id="br0">
      <inkml:brushProperty name="width" value="0.0265" units="cm"/>
      <inkml:brushProperty name="height" value="0.0265" units="cm"/>
    </inkml:brush>
  </inkml:definitions>
  <inkml:traceGroup>
    <inkml:annotationXML>
      <emma:emma xmlns:emma="http://www.w3.org/2003/04/emma" version="1.0">
        <emma:interpretation id="{7FEA8C88-54A6-4174-B81B-5F517223FD49}" emma:medium="tactile" emma:mode="ink">
          <msink:context xmlns:msink="http://schemas.microsoft.com/ink/2010/main" type="writingRegion" rotatedBoundingBox="529,9154 582,9154 582,9167 529,9167"/>
        </emma:interpretation>
      </emma:emma>
    </inkml:annotationXML>
    <inkml:traceGroup>
      <inkml:annotationXML>
        <emma:emma xmlns:emma="http://www.w3.org/2003/04/emma" version="1.0">
          <emma:interpretation id="{E40DF1EE-18D4-411C-AE66-F4B3876716AA}" emma:medium="tactile" emma:mode="ink">
            <msink:context xmlns:msink="http://schemas.microsoft.com/ink/2010/main" type="paragraph" rotatedBoundingBox="529,9154 582,9154 582,9167 529,9167" alignmentLevel="1"/>
          </emma:interpretation>
        </emma:emma>
      </inkml:annotationXML>
      <inkml:traceGroup>
        <inkml:annotationXML>
          <emma:emma xmlns:emma="http://www.w3.org/2003/04/emma" version="1.0">
            <emma:interpretation id="{A4E95C81-7305-425A-8B93-20B58626209F}" emma:medium="tactile" emma:mode="ink">
              <msink:context xmlns:msink="http://schemas.microsoft.com/ink/2010/main" type="line" rotatedBoundingBox="529,9154 582,9154 582,9167 529,9167"/>
            </emma:interpretation>
          </emma:emma>
        </inkml:annotationXML>
        <inkml:traceGroup>
          <inkml:annotationXML>
            <emma:emma xmlns:emma="http://www.w3.org/2003/04/emma" version="1.0">
              <emma:interpretation id="{6F94FA81-0A3B-4C66-86A4-A7E80DDAF186}" emma:medium="tactile" emma:mode="ink">
                <msink:context xmlns:msink="http://schemas.microsoft.com/ink/2010/main" type="inkWord" rotatedBoundingBox="529,9154 582,9154 582,9167 529,9167"/>
              </emma:interpretation>
              <emma:one-of disjunction-type="recognition" id="oneOf0">
                <emma:interpretation id="interp0" emma:lang="es-EC" emma:confidence="0">
                  <emma:literal>-</emma:literal>
                </emma:interpretation>
                <emma:interpretation id="interp1" emma:lang="es-EC" emma:confidence="0">
                  <emma:literal>_</emma:literal>
                </emma:interpretation>
                <emma:interpretation id="interp2" emma:lang="es-EC" emma:confidence="0">
                  <emma:literal>.</emma:literal>
                </emma:interpretation>
                <emma:interpretation id="interp3" emma:lang="es-EC" emma:confidence="0">
                  <emma:literal>~</emma:literal>
                </emma:interpretation>
                <emma:interpretation id="interp4" emma:lang="es-EC" emma:confidence="0">
                  <emma:literal>^</emma:literal>
                </emma:interpretation>
              </emma:one-of>
            </emma:emma>
          </inkml:annotationXML>
          <inkml:trace contextRef="#ctx0" brushRef="#br0">582 9168 2176,'-39'-13'864,"39"26"-448,-14-13-576,14 0 128</inkml:trace>
        </inkml:traceGroup>
      </inkml:traceGroup>
    </inkml:traceGroup>
  </inkml:traceGroup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6-11-11T22:33:36.938"/>
    </inkml:context>
    <inkml:brush xml:id="br0">
      <inkml:brushProperty name="width" value="0.0265" units="cm"/>
      <inkml:brushProperty name="height" value="0.0265" units="cm"/>
    </inkml:brush>
  </inkml:definitions>
  <inkml:trace contextRef="#ctx0" brushRef="#br0">582 9168 2176,'-39'-13'864,"39"26"-448,-14-13-576,14 0 128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6-11-15T16:48:40.960"/>
    </inkml:context>
    <inkml:brush xml:id="br0">
      <inkml:brushProperty name="width" value="0.0265" units="cm"/>
      <inkml:brushProperty name="height" value="0.0265" units="cm"/>
    </inkml:brush>
  </inkml:definitions>
  <inkml:traceGroup>
    <inkml:annotationXML>
      <emma:emma xmlns:emma="http://www.w3.org/2003/04/emma" version="1.0">
        <emma:interpretation id="{5296B7BA-128F-4C14-A742-3D30F9A04095}" emma:medium="tactile" emma:mode="ink">
          <msink:context xmlns:msink="http://schemas.microsoft.com/ink/2010/main" type="inkDrawing" rotatedBoundingBox="40983,13837 40983,13864 40968,13864 40968,13837" shapeName="Other"/>
        </emma:interpretation>
      </emma:emma>
    </inkml:annotationXML>
    <inkml:trace contextRef="#ctx0" brushRef="#br0">40985 13838 2688,'0'0'-768,"0"13"64,0-13 32</inkml:trace>
  </inkml:traceGroup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6-12-04T18:34:14.205"/>
    </inkml:context>
    <inkml:brush xml:id="br0">
      <inkml:brushProperty name="width" value="0.0265" units="cm"/>
      <inkml:brushProperty name="height" value="0.0265" units="cm"/>
    </inkml:brush>
  </inkml:definitions>
  <inkml:traceGroup>
    <inkml:annotationXML>
      <emma:emma xmlns:emma="http://www.w3.org/2003/04/emma" version="1.0">
        <emma:interpretation id="{C9C880AF-B9F0-42C6-8E68-8FB31E2E4C43}" emma:medium="tactile" emma:mode="ink">
          <msink:context xmlns:msink="http://schemas.microsoft.com/ink/2010/main" type="writingRegion" rotatedBoundingBox="1084,10384 1110,10384 1110,10424 1084,10424"/>
        </emma:interpretation>
      </emma:emma>
    </inkml:annotationXML>
    <inkml:traceGroup>
      <inkml:annotationXML>
        <emma:emma xmlns:emma="http://www.w3.org/2003/04/emma" version="1.0">
          <emma:interpretation id="{570719D5-215A-47E0-9F6F-B6E6C4CBC574}" emma:medium="tactile" emma:mode="ink">
            <msink:context xmlns:msink="http://schemas.microsoft.com/ink/2010/main" type="paragraph" rotatedBoundingBox="1084,10384 1110,10384 1110,10424 1084,10424" alignmentLevel="1"/>
          </emma:interpretation>
        </emma:emma>
      </inkml:annotationXML>
      <inkml:traceGroup>
        <inkml:annotationXML>
          <emma:emma xmlns:emma="http://www.w3.org/2003/04/emma" version="1.0">
            <emma:interpretation id="{36227A27-7802-4ADB-97A3-CCB0F9A273B8}" emma:medium="tactile" emma:mode="ink">
              <msink:context xmlns:msink="http://schemas.microsoft.com/ink/2010/main" type="line" rotatedBoundingBox="1084,10384 1110,10384 1110,10424 1084,10424"/>
            </emma:interpretation>
          </emma:emma>
        </inkml:annotationXML>
        <inkml:traceGroup>
          <inkml:annotationXML>
            <emma:emma xmlns:emma="http://www.w3.org/2003/04/emma" version="1.0">
              <emma:interpretation id="{935ABA0E-73A7-40A1-BE53-D22EEC3C6C19}" emma:medium="tactile" emma:mode="ink">
                <msink:context xmlns:msink="http://schemas.microsoft.com/ink/2010/main" type="inkWord" rotatedBoundingBox="1084,10384 1110,10384 1110,10424 1084,10424"/>
              </emma:interpretation>
              <emma:one-of disjunction-type="recognition" id="oneOf0">
                <emma:interpretation id="interp0" emma:lang="es-EC" emma:confidence="0">
                  <emma:literal>'</emma:literal>
                </emma:interpretation>
                <emma:interpretation id="interp1" emma:lang="es-EC" emma:confidence="0">
                  <emma:literal>.</emma:literal>
                </emma:interpretation>
                <emma:interpretation id="interp2" emma:lang="es-EC" emma:confidence="0">
                  <emma:literal>\</emma:literal>
                </emma:interpretation>
                <emma:interpretation id="interp3" emma:lang="es-EC" emma:confidence="0">
                  <emma:literal>1</emma:literal>
                </emma:interpretation>
                <emma:interpretation id="interp4" emma:lang="es-EC" emma:confidence="0">
                  <emma:literal>(</emma:literal>
                </emma:interpretation>
              </emma:one-of>
            </emma:emma>
          </inkml:annotationXML>
          <inkml:trace contextRef="#ctx0" brushRef="#br0">1086 10386 5344,'0'13'-608,"13"0"-832,0 1-384</inkml:trace>
        </inkml:traceGroup>
      </inkml:traceGroup>
    </inkml:traceGroup>
  </inkml:traceGroup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6-11-30T22:26:56.685"/>
    </inkml:context>
    <inkml:brush xml:id="br0">
      <inkml:brushProperty name="width" value="0.03333" units="cm"/>
      <inkml:brushProperty name="height" value="0.03333" units="cm"/>
    </inkml:brush>
  </inkml:definitions>
  <inkml:trace contextRef="#ctx0" brushRef="#br0">1712 16483 6272,'-15'-43'3072,"3"7"-3072,12 36 3072,0-5-3200,0 5 0,0 5-640,3 8 128,2-1 0,-1 3 128,-1 7-1024,-3-10 128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sqref="A1:J1"/>
    </sheetView>
  </sheetViews>
  <sheetFormatPr baseColWidth="10" defaultColWidth="9" defaultRowHeight="15.75" x14ac:dyDescent="0.25"/>
  <cols>
    <col min="1" max="1" width="53.75" style="2" bestFit="1" customWidth="1"/>
    <col min="2" max="2" width="14.125" style="2" customWidth="1"/>
    <col min="3" max="3" width="9.75" style="2" bestFit="1" customWidth="1"/>
    <col min="4" max="4" width="11.875" style="2" customWidth="1"/>
    <col min="5" max="5" width="11.625" style="2" customWidth="1"/>
    <col min="6" max="6" width="12.75" style="2" customWidth="1"/>
    <col min="7" max="7" width="10.75" style="2" bestFit="1" customWidth="1"/>
    <col min="8" max="8" width="11.125" style="2" customWidth="1"/>
    <col min="9" max="9" width="10.75" style="2" customWidth="1"/>
    <col min="10" max="10" width="13.75" style="2" customWidth="1"/>
    <col min="11" max="16384" width="9" style="2"/>
  </cols>
  <sheetData>
    <row r="1" spans="1:10" x14ac:dyDescent="0.25">
      <c r="A1" s="135" t="s">
        <v>76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x14ac:dyDescent="0.25">
      <c r="A2" s="137" t="s">
        <v>62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0" x14ac:dyDescent="0.25">
      <c r="A3" s="137" t="s">
        <v>65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0" x14ac:dyDescent="0.25">
      <c r="A4" s="38"/>
    </row>
    <row r="5" spans="1:10" x14ac:dyDescent="0.25">
      <c r="B5" s="40">
        <v>2007</v>
      </c>
      <c r="C5" s="40">
        <v>2008</v>
      </c>
      <c r="D5" s="40">
        <v>2009</v>
      </c>
      <c r="E5" s="40">
        <v>2010</v>
      </c>
      <c r="F5" s="40">
        <v>2011</v>
      </c>
      <c r="G5" s="41">
        <v>2012</v>
      </c>
      <c r="H5" s="40">
        <v>2013</v>
      </c>
      <c r="I5" s="41" t="s">
        <v>57</v>
      </c>
      <c r="J5" s="41" t="s">
        <v>58</v>
      </c>
    </row>
    <row r="8" spans="1:10" s="39" customFormat="1" x14ac:dyDescent="0.25">
      <c r="A8" s="39" t="s">
        <v>61</v>
      </c>
      <c r="B8" s="51">
        <v>10.824430213545069</v>
      </c>
      <c r="C8" s="51">
        <v>10.157805156901889</v>
      </c>
      <c r="D8" s="51">
        <v>9.7147145121788014</v>
      </c>
      <c r="E8" s="51">
        <v>9.376879532368827</v>
      </c>
      <c r="F8" s="51">
        <v>8.9747248526964594</v>
      </c>
      <c r="G8" s="51">
        <v>8.7176697665012721</v>
      </c>
      <c r="H8" s="51">
        <v>8.5643188692519452</v>
      </c>
      <c r="I8" s="51">
        <v>8.7010294672301036</v>
      </c>
      <c r="J8" s="51">
        <v>8.5516955719211794</v>
      </c>
    </row>
    <row r="9" spans="1:10" x14ac:dyDescent="0.25">
      <c r="A9" s="39"/>
      <c r="B9" s="42"/>
      <c r="C9" s="42"/>
      <c r="D9" s="42"/>
      <c r="E9" s="42"/>
      <c r="F9" s="42"/>
      <c r="G9" s="42"/>
      <c r="H9" s="42"/>
      <c r="I9" s="42"/>
      <c r="J9" s="42"/>
    </row>
    <row r="10" spans="1:10" x14ac:dyDescent="0.25">
      <c r="A10" s="39" t="s">
        <v>59</v>
      </c>
      <c r="B10" s="51">
        <v>9.3401601967323025</v>
      </c>
      <c r="C10" s="51">
        <v>8.6529205447852995</v>
      </c>
      <c r="D10" s="51">
        <v>8.2734258918146573</v>
      </c>
      <c r="E10" s="51">
        <v>7.9865428750051022</v>
      </c>
      <c r="F10" s="51">
        <v>7.6412970838140151</v>
      </c>
      <c r="G10" s="51">
        <v>7.3959004448722059</v>
      </c>
      <c r="H10" s="51">
        <v>7.2432590430919737</v>
      </c>
      <c r="I10" s="51">
        <v>7.3378080209742027</v>
      </c>
      <c r="J10" s="51">
        <v>7.2022154729823402</v>
      </c>
    </row>
    <row r="11" spans="1:10" x14ac:dyDescent="0.25">
      <c r="A11" s="39" t="s">
        <v>60</v>
      </c>
      <c r="B11" s="51">
        <v>1.2418596963720092</v>
      </c>
      <c r="C11" s="51">
        <v>1.2293464381596242</v>
      </c>
      <c r="D11" s="51">
        <v>1.1758933720670801</v>
      </c>
      <c r="E11" s="51">
        <v>1.116633510819169</v>
      </c>
      <c r="F11" s="51">
        <v>1.0605845554248354</v>
      </c>
      <c r="G11" s="51">
        <v>1.0179682127244321</v>
      </c>
      <c r="H11" s="51">
        <v>1.0050555782142856</v>
      </c>
      <c r="I11" s="51">
        <v>1.0189908770478091</v>
      </c>
      <c r="J11" s="51">
        <v>1.0010118296189434</v>
      </c>
    </row>
    <row r="12" spans="1:10" x14ac:dyDescent="0.25">
      <c r="A12" s="39"/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25">
      <c r="A13" s="44" t="s">
        <v>55</v>
      </c>
      <c r="B13" s="49">
        <v>0.13158896707636128</v>
      </c>
      <c r="C13" s="49">
        <v>0.15832697148549382</v>
      </c>
      <c r="D13" s="49">
        <v>0.1400827144675833</v>
      </c>
      <c r="E13" s="49">
        <v>0.15104930063046718</v>
      </c>
      <c r="F13" s="49">
        <v>0.14468112835064412</v>
      </c>
      <c r="G13" s="49">
        <v>0.16858758416546099</v>
      </c>
      <c r="H13" s="49">
        <v>0.17255179510338919</v>
      </c>
      <c r="I13" s="49">
        <v>0.19740488099206807</v>
      </c>
      <c r="J13" s="49">
        <v>0.19673194271551644</v>
      </c>
    </row>
    <row r="14" spans="1:10" s="48" customFormat="1" ht="31.5" x14ac:dyDescent="0.25">
      <c r="A14" s="47" t="s">
        <v>56</v>
      </c>
      <c r="B14" s="50">
        <v>0.11082135336439645</v>
      </c>
      <c r="C14" s="50">
        <v>0.11721120247147111</v>
      </c>
      <c r="D14" s="50">
        <v>0.12531253382948052</v>
      </c>
      <c r="E14" s="50">
        <v>0.12265384591408893</v>
      </c>
      <c r="F14" s="50">
        <v>0.12816208510696464</v>
      </c>
      <c r="G14" s="50">
        <v>0.1352135247391732</v>
      </c>
      <c r="H14" s="50">
        <v>0.1434524528422961</v>
      </c>
      <c r="I14" s="50">
        <v>0.14682568821602374</v>
      </c>
      <c r="J14" s="50">
        <v>0.15173632660437844</v>
      </c>
    </row>
    <row r="16" spans="1:10" x14ac:dyDescent="0.25">
      <c r="J16" s="15"/>
    </row>
    <row r="17" spans="1:10" x14ac:dyDescent="0.25">
      <c r="A17" s="45" t="s">
        <v>67</v>
      </c>
      <c r="B17" s="46">
        <v>89442149</v>
      </c>
      <c r="C17" s="46">
        <v>95647001</v>
      </c>
      <c r="D17" s="46">
        <v>96153191</v>
      </c>
      <c r="E17" s="46">
        <v>99459580</v>
      </c>
      <c r="F17" s="46">
        <v>106810060</v>
      </c>
      <c r="G17" s="46">
        <v>112794190</v>
      </c>
      <c r="H17" s="46">
        <v>119652189</v>
      </c>
      <c r="I17" s="46">
        <v>125043514</v>
      </c>
      <c r="J17" s="46">
        <v>124618807</v>
      </c>
    </row>
    <row r="18" spans="1:10" x14ac:dyDescent="0.25">
      <c r="J18" s="15"/>
    </row>
    <row r="19" spans="1:10" x14ac:dyDescent="0.25">
      <c r="A19" s="2" t="s">
        <v>64</v>
      </c>
    </row>
    <row r="20" spans="1:10" x14ac:dyDescent="0.25">
      <c r="A20" s="16" t="s">
        <v>66</v>
      </c>
    </row>
    <row r="23" spans="1:10" x14ac:dyDescent="0.25">
      <c r="A23" s="135" t="s">
        <v>75</v>
      </c>
      <c r="B23" s="135"/>
      <c r="C23" s="135"/>
      <c r="D23" s="135"/>
      <c r="E23" s="135"/>
      <c r="F23" s="135"/>
      <c r="G23" s="135"/>
      <c r="H23" s="135"/>
      <c r="I23" s="135"/>
      <c r="J23" s="135"/>
    </row>
    <row r="24" spans="1:10" x14ac:dyDescent="0.25">
      <c r="A24" s="135" t="s">
        <v>62</v>
      </c>
      <c r="B24" s="135"/>
      <c r="C24" s="135"/>
      <c r="D24" s="135"/>
      <c r="E24" s="135"/>
      <c r="F24" s="135"/>
      <c r="G24" s="135"/>
      <c r="H24" s="135"/>
      <c r="I24" s="135"/>
      <c r="J24" s="135"/>
    </row>
    <row r="25" spans="1:10" x14ac:dyDescent="0.25">
      <c r="A25" s="135" t="s">
        <v>63</v>
      </c>
      <c r="B25" s="135"/>
      <c r="C25" s="135"/>
      <c r="D25" s="135"/>
      <c r="E25" s="135"/>
      <c r="F25" s="135"/>
      <c r="G25" s="135"/>
      <c r="H25" s="135"/>
      <c r="I25" s="135"/>
      <c r="J25" s="135"/>
    </row>
    <row r="26" spans="1:10" x14ac:dyDescent="0.25">
      <c r="A26" s="38"/>
    </row>
    <row r="27" spans="1:10" x14ac:dyDescent="0.25">
      <c r="B27" s="40">
        <v>2007</v>
      </c>
      <c r="C27" s="40">
        <v>2008</v>
      </c>
      <c r="D27" s="40">
        <v>2009</v>
      </c>
      <c r="E27" s="40">
        <v>2010</v>
      </c>
      <c r="F27" s="40">
        <v>2011</v>
      </c>
      <c r="G27" s="41">
        <v>2012</v>
      </c>
      <c r="H27" s="40">
        <v>2013</v>
      </c>
      <c r="I27" s="41" t="s">
        <v>57</v>
      </c>
      <c r="J27" s="41" t="s">
        <v>58</v>
      </c>
    </row>
    <row r="30" spans="1:10" x14ac:dyDescent="0.25">
      <c r="A30" s="39" t="s">
        <v>61</v>
      </c>
      <c r="C30" s="51">
        <v>0.3515223666989753</v>
      </c>
      <c r="D30" s="51">
        <v>-3.8559287317886382</v>
      </c>
      <c r="E30" s="51">
        <v>-0.15847326112984339</v>
      </c>
      <c r="F30" s="51">
        <v>2.7846696485869682</v>
      </c>
      <c r="G30" s="51">
        <v>2.5779088868880251</v>
      </c>
      <c r="H30" s="51">
        <v>4.2140643393055566</v>
      </c>
      <c r="I30" s="51">
        <v>6.1740374017006383</v>
      </c>
      <c r="J30" s="51">
        <v>-2.0500965388743242</v>
      </c>
    </row>
    <row r="31" spans="1:10" x14ac:dyDescent="0.25">
      <c r="A31" s="39"/>
      <c r="B31" s="42"/>
      <c r="C31" s="42"/>
      <c r="D31" s="42"/>
      <c r="E31" s="42"/>
      <c r="F31" s="42"/>
      <c r="G31" s="42"/>
      <c r="H31" s="42"/>
      <c r="I31" s="42"/>
      <c r="J31" s="42"/>
    </row>
    <row r="32" spans="1:10" x14ac:dyDescent="0.25">
      <c r="A32" s="39" t="s">
        <v>59</v>
      </c>
      <c r="B32" s="51"/>
      <c r="C32" s="51">
        <v>-0.93105850582472227</v>
      </c>
      <c r="D32" s="51">
        <v>-3.8797239187415511</v>
      </c>
      <c r="E32" s="51">
        <v>-0.14809250294431919</v>
      </c>
      <c r="F32" s="51">
        <v>2.7480989835311886</v>
      </c>
      <c r="G32" s="51">
        <v>2.2112130428145083</v>
      </c>
      <c r="H32" s="51">
        <v>3.8907494546367216</v>
      </c>
      <c r="I32" s="51">
        <v>5.8699844623997244</v>
      </c>
      <c r="J32" s="51">
        <v>-2.1812329047950052</v>
      </c>
    </row>
    <row r="33" spans="1:10" x14ac:dyDescent="0.25">
      <c r="A33" s="39" t="s">
        <v>60</v>
      </c>
      <c r="B33" s="51"/>
      <c r="C33" s="51">
        <v>5.8597555156624459</v>
      </c>
      <c r="D33" s="51">
        <v>-3.841872102585997</v>
      </c>
      <c r="E33" s="51">
        <v>-1.7741865584583905</v>
      </c>
      <c r="F33" s="51">
        <v>2.000001800829998</v>
      </c>
      <c r="G33" s="51">
        <v>1.3592735240035569</v>
      </c>
      <c r="H33" s="51">
        <v>4.7345039100024522</v>
      </c>
      <c r="I33" s="51">
        <v>5.9548251205126412</v>
      </c>
      <c r="J33" s="51">
        <v>-2.098051926647837</v>
      </c>
    </row>
    <row r="34" spans="1:10" ht="17.649999999999999" customHeight="1" x14ac:dyDescent="0.25">
      <c r="A34" s="39"/>
      <c r="B34" s="43"/>
      <c r="C34" s="51"/>
      <c r="D34" s="51"/>
      <c r="E34" s="51"/>
      <c r="F34" s="51"/>
      <c r="G34" s="51"/>
      <c r="H34" s="51"/>
      <c r="I34" s="51"/>
      <c r="J34" s="51"/>
    </row>
    <row r="35" spans="1:10" x14ac:dyDescent="0.25">
      <c r="A35" s="44" t="s">
        <v>55</v>
      </c>
      <c r="B35" s="49"/>
      <c r="C35" s="49">
        <v>28.666224850462218</v>
      </c>
      <c r="D35" s="49">
        <v>-11.054908046356527</v>
      </c>
      <c r="E35" s="49">
        <v>11.536519815285008</v>
      </c>
      <c r="F35" s="49">
        <v>2.8628863165882423</v>
      </c>
      <c r="G35" s="49">
        <v>23.051885022066344</v>
      </c>
      <c r="H35" s="49">
        <v>8.5744937078309</v>
      </c>
      <c r="I35" s="49">
        <v>19.558078484176256</v>
      </c>
      <c r="J35" s="49">
        <v>-0.67938195282812863</v>
      </c>
    </row>
    <row r="36" spans="1:10" ht="31.5" x14ac:dyDescent="0.25">
      <c r="A36" s="47" t="s">
        <v>56</v>
      </c>
      <c r="B36" s="50"/>
      <c r="C36" s="50">
        <v>13.103176925172267</v>
      </c>
      <c r="D36" s="50">
        <v>7.4775441757575223</v>
      </c>
      <c r="E36" s="50">
        <v>1.2440659960827327</v>
      </c>
      <c r="F36" s="50">
        <v>12.213196055446707</v>
      </c>
      <c r="G36" s="50">
        <v>11.412813207685012</v>
      </c>
      <c r="H36" s="50">
        <v>12.543848721092621</v>
      </c>
      <c r="I36" s="50">
        <v>6.9632495164410058</v>
      </c>
      <c r="J36" s="50">
        <v>2.9935292707902184</v>
      </c>
    </row>
    <row r="37" spans="1:10" x14ac:dyDescent="0.25">
      <c r="C37" s="52"/>
      <c r="D37" s="52"/>
      <c r="E37" s="52"/>
      <c r="F37" s="52"/>
      <c r="G37" s="52"/>
      <c r="H37" s="52"/>
      <c r="I37" s="52"/>
      <c r="J37" s="52"/>
    </row>
    <row r="38" spans="1:10" x14ac:dyDescent="0.25">
      <c r="C38" s="52"/>
      <c r="D38" s="52"/>
      <c r="E38" s="52"/>
      <c r="F38" s="52"/>
      <c r="G38" s="52"/>
      <c r="H38" s="52"/>
      <c r="I38" s="52"/>
      <c r="J38" s="52"/>
    </row>
    <row r="39" spans="1:10" ht="31.5" x14ac:dyDescent="0.25">
      <c r="A39" s="45" t="s">
        <v>77</v>
      </c>
      <c r="B39" s="46"/>
      <c r="C39" s="58">
        <v>6.9372796487705113</v>
      </c>
      <c r="D39" s="58">
        <v>0.52922725721427089</v>
      </c>
      <c r="E39" s="58">
        <v>3.4386679897082217</v>
      </c>
      <c r="F39" s="58">
        <v>7.3904193040026822</v>
      </c>
      <c r="G39" s="58">
        <v>5.6025902429040819</v>
      </c>
      <c r="H39" s="58">
        <v>6.0800995157640703</v>
      </c>
      <c r="I39" s="58">
        <v>4.5058306455220798</v>
      </c>
      <c r="J39" s="58">
        <v>-0.3396473646765874</v>
      </c>
    </row>
    <row r="40" spans="1:10" x14ac:dyDescent="0.25">
      <c r="C40" s="54"/>
      <c r="D40" s="54"/>
      <c r="E40" s="54"/>
      <c r="F40" s="54"/>
      <c r="G40" s="54"/>
      <c r="H40" s="54"/>
      <c r="I40" s="54"/>
      <c r="J40" s="54"/>
    </row>
    <row r="41" spans="1:10" x14ac:dyDescent="0.25">
      <c r="A41" s="2" t="s">
        <v>64</v>
      </c>
    </row>
    <row r="42" spans="1:10" x14ac:dyDescent="0.25">
      <c r="A42" s="16" t="s">
        <v>66</v>
      </c>
    </row>
    <row r="46" spans="1:10" ht="21.75" customHeight="1" x14ac:dyDescent="0.25">
      <c r="A46" s="136"/>
      <c r="B46" s="136"/>
      <c r="C46" s="136"/>
      <c r="D46" s="136"/>
      <c r="E46" s="136"/>
      <c r="F46" s="136"/>
      <c r="G46" s="136"/>
      <c r="H46" s="136"/>
      <c r="I46" s="136"/>
    </row>
    <row r="47" spans="1:10" x14ac:dyDescent="0.25">
      <c r="A47" s="136"/>
      <c r="B47" s="136"/>
      <c r="C47" s="136"/>
      <c r="D47" s="136"/>
      <c r="E47" s="136"/>
      <c r="F47" s="136"/>
      <c r="G47" s="136"/>
      <c r="H47" s="136"/>
      <c r="I47" s="136"/>
    </row>
  </sheetData>
  <mergeCells count="7">
    <mergeCell ref="A1:J1"/>
    <mergeCell ref="A23:J23"/>
    <mergeCell ref="A24:J24"/>
    <mergeCell ref="A25:J25"/>
    <mergeCell ref="A46:I47"/>
    <mergeCell ref="A2:J2"/>
    <mergeCell ref="A3:J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7"/>
  <sheetViews>
    <sheetView topLeftCell="A22" zoomScale="80" zoomScaleNormal="80" workbookViewId="0">
      <selection activeCell="A57" sqref="A57"/>
    </sheetView>
  </sheetViews>
  <sheetFormatPr baseColWidth="10" defaultColWidth="9" defaultRowHeight="15.75" x14ac:dyDescent="0.25"/>
  <sheetData>
    <row r="57" spans="1:1" x14ac:dyDescent="0.25">
      <c r="A57" t="s">
        <v>187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0"/>
  <sheetViews>
    <sheetView zoomScale="93" workbookViewId="0">
      <selection activeCell="D29" sqref="D29"/>
    </sheetView>
  </sheetViews>
  <sheetFormatPr baseColWidth="10" defaultColWidth="9" defaultRowHeight="15.75" x14ac:dyDescent="0.25"/>
  <cols>
    <col min="1" max="1" width="10.125" style="2" customWidth="1"/>
    <col min="2" max="2" width="14.25" style="2" customWidth="1"/>
    <col min="3" max="3" width="19.25" style="2" customWidth="1"/>
    <col min="4" max="4" width="24.875" style="2" customWidth="1"/>
    <col min="5" max="5" width="22.875" style="2" customWidth="1"/>
    <col min="6" max="16384" width="9" style="2"/>
  </cols>
  <sheetData>
    <row r="1" spans="1:7" x14ac:dyDescent="0.25">
      <c r="A1" s="139" t="s">
        <v>167</v>
      </c>
      <c r="B1" s="139"/>
      <c r="C1" s="139"/>
      <c r="D1" s="139"/>
    </row>
    <row r="2" spans="1:7" ht="15.4" customHeight="1" x14ac:dyDescent="0.25">
      <c r="A2" s="137" t="s">
        <v>176</v>
      </c>
      <c r="B2" s="137"/>
      <c r="C2" s="137"/>
      <c r="D2" s="137"/>
      <c r="E2" s="34" t="s">
        <v>175</v>
      </c>
    </row>
    <row r="3" spans="1:7" ht="17.45" customHeight="1" x14ac:dyDescent="0.25">
      <c r="A3" s="137" t="s">
        <v>40</v>
      </c>
      <c r="B3" s="137"/>
      <c r="C3" s="137"/>
      <c r="D3" s="137"/>
    </row>
    <row r="4" spans="1:7" x14ac:dyDescent="0.25">
      <c r="F4" s="4" t="s">
        <v>68</v>
      </c>
    </row>
    <row r="5" spans="1:7" x14ac:dyDescent="0.25">
      <c r="A5" s="14" t="s">
        <v>32</v>
      </c>
      <c r="B5" s="14" t="s">
        <v>33</v>
      </c>
      <c r="C5" s="14" t="s">
        <v>34</v>
      </c>
      <c r="D5" s="14" t="s">
        <v>35</v>
      </c>
    </row>
    <row r="6" spans="1:7" x14ac:dyDescent="0.25">
      <c r="A6" s="14"/>
      <c r="B6" s="14"/>
      <c r="C6" s="14" t="s">
        <v>36</v>
      </c>
      <c r="D6" s="14" t="s">
        <v>37</v>
      </c>
      <c r="F6" s="4" t="s">
        <v>177</v>
      </c>
    </row>
    <row r="7" spans="1:7" x14ac:dyDescent="0.25">
      <c r="F7" s="2" t="s">
        <v>175</v>
      </c>
      <c r="G7" s="2" t="s">
        <v>175</v>
      </c>
    </row>
    <row r="8" spans="1:7" x14ac:dyDescent="0.25">
      <c r="A8" s="2">
        <v>2005</v>
      </c>
      <c r="B8" s="35">
        <v>4933.2299999999996</v>
      </c>
      <c r="C8" s="27">
        <v>17358576</v>
      </c>
      <c r="D8" s="35">
        <v>3518.7039728534855</v>
      </c>
    </row>
    <row r="9" spans="1:7" x14ac:dyDescent="0.25">
      <c r="A9" s="2">
        <v>2006</v>
      </c>
      <c r="B9" s="35">
        <v>4942.75</v>
      </c>
      <c r="C9" s="27">
        <v>34453447</v>
      </c>
      <c r="D9" s="35">
        <v>6970.501643821759</v>
      </c>
    </row>
    <row r="10" spans="1:7" x14ac:dyDescent="0.25">
      <c r="A10" s="2">
        <v>2007</v>
      </c>
      <c r="B10" s="35">
        <v>6186.31</v>
      </c>
      <c r="C10" s="27">
        <v>67074615</v>
      </c>
      <c r="D10" s="35">
        <v>10842.427068801919</v>
      </c>
    </row>
    <row r="11" spans="1:7" x14ac:dyDescent="0.25">
      <c r="A11" s="2">
        <v>2008</v>
      </c>
      <c r="B11" s="35">
        <v>836.2</v>
      </c>
      <c r="C11" s="27">
        <v>16398709</v>
      </c>
      <c r="D11" s="35">
        <v>19610.988997847402</v>
      </c>
    </row>
    <row r="12" spans="1:7" x14ac:dyDescent="0.25">
      <c r="A12" s="2">
        <v>2009</v>
      </c>
      <c r="B12" s="35">
        <v>918.09715473145775</v>
      </c>
      <c r="C12" s="27">
        <v>22047990</v>
      </c>
      <c r="D12" s="35">
        <v>24014.876733224392</v>
      </c>
    </row>
    <row r="13" spans="1:7" x14ac:dyDescent="0.25">
      <c r="A13" s="2">
        <v>2010</v>
      </c>
      <c r="B13" s="35">
        <v>1257.5</v>
      </c>
      <c r="C13" s="27">
        <v>33866610</v>
      </c>
      <c r="D13" s="35">
        <v>26931.697813121271</v>
      </c>
    </row>
    <row r="14" spans="1:7" x14ac:dyDescent="0.25">
      <c r="A14" s="2">
        <v>2011</v>
      </c>
      <c r="B14" s="35">
        <v>4280.3084444444439</v>
      </c>
      <c r="C14" s="27">
        <v>131583054</v>
      </c>
      <c r="D14" s="35">
        <v>30741.488775367594</v>
      </c>
    </row>
    <row r="15" spans="1:7" x14ac:dyDescent="0.25">
      <c r="A15" s="2">
        <v>2012</v>
      </c>
      <c r="B15" s="35">
        <v>10789.619999999999</v>
      </c>
      <c r="C15" s="27">
        <v>392282308.67999995</v>
      </c>
      <c r="D15" s="35">
        <v>36357.379470268643</v>
      </c>
    </row>
    <row r="16" spans="1:7" x14ac:dyDescent="0.25">
      <c r="A16" s="2">
        <v>2013</v>
      </c>
      <c r="B16" s="35">
        <v>14782.751000000002</v>
      </c>
      <c r="C16" s="27">
        <v>433959162.05199993</v>
      </c>
      <c r="D16" s="35">
        <v>29355.778369804095</v>
      </c>
    </row>
    <row r="17" spans="1:33" x14ac:dyDescent="0.25">
      <c r="A17" s="2">
        <v>2014</v>
      </c>
      <c r="B17" s="35">
        <v>28573.151000000002</v>
      </c>
      <c r="C17" s="27">
        <v>1002067154.47</v>
      </c>
      <c r="D17" s="35">
        <v>35070.236197260849</v>
      </c>
    </row>
    <row r="18" spans="1:33" x14ac:dyDescent="0.25">
      <c r="A18" s="2">
        <v>2015</v>
      </c>
      <c r="B18" s="35">
        <v>20801.245999999999</v>
      </c>
      <c r="C18" s="27">
        <v>681809007.05200005</v>
      </c>
      <c r="D18" s="35">
        <v>32777.315697915408</v>
      </c>
    </row>
    <row r="20" spans="1:33" x14ac:dyDescent="0.25">
      <c r="A20" s="2" t="s">
        <v>39</v>
      </c>
    </row>
    <row r="22" spans="1:33" x14ac:dyDescent="0.25">
      <c r="F22" s="4" t="s">
        <v>182</v>
      </c>
    </row>
    <row r="23" spans="1:33" customFormat="1" x14ac:dyDescent="0.25">
      <c r="A23" s="16" t="s">
        <v>45</v>
      </c>
      <c r="B23" s="16"/>
      <c r="C23" s="16"/>
      <c r="D23" s="16"/>
      <c r="E23" s="16"/>
      <c r="F23" s="2"/>
      <c r="G23" s="2"/>
      <c r="H23" s="2"/>
      <c r="I23" s="2"/>
      <c r="J23" s="2"/>
      <c r="K23" s="4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x14ac:dyDescent="0.25">
      <c r="A24" s="2" t="s">
        <v>31</v>
      </c>
      <c r="F24" s="4"/>
    </row>
    <row r="25" spans="1:33" x14ac:dyDescent="0.25">
      <c r="F25" s="4" t="s">
        <v>69</v>
      </c>
    </row>
    <row r="26" spans="1:33" x14ac:dyDescent="0.25">
      <c r="F26" s="4" t="s">
        <v>178</v>
      </c>
    </row>
    <row r="44" spans="1:6" x14ac:dyDescent="0.25">
      <c r="F44" s="4" t="s">
        <v>182</v>
      </c>
    </row>
    <row r="47" spans="1:6" x14ac:dyDescent="0.25">
      <c r="A47" s="139" t="s">
        <v>168</v>
      </c>
      <c r="B47" s="139"/>
      <c r="C47" s="139"/>
      <c r="D47" s="139"/>
    </row>
    <row r="48" spans="1:6" x14ac:dyDescent="0.25">
      <c r="A48" s="137" t="s">
        <v>38</v>
      </c>
      <c r="B48" s="137"/>
      <c r="C48" s="137"/>
      <c r="D48" s="137"/>
    </row>
    <row r="49" spans="1:4" x14ac:dyDescent="0.25">
      <c r="A49" s="137" t="s">
        <v>43</v>
      </c>
      <c r="B49" s="137"/>
      <c r="C49" s="137"/>
      <c r="D49" s="137"/>
    </row>
    <row r="51" spans="1:4" x14ac:dyDescent="0.25">
      <c r="A51" s="14" t="s">
        <v>32</v>
      </c>
      <c r="B51" s="14" t="s">
        <v>42</v>
      </c>
      <c r="C51" s="14" t="s">
        <v>34</v>
      </c>
      <c r="D51" s="14" t="s">
        <v>34</v>
      </c>
    </row>
    <row r="52" spans="1:4" x14ac:dyDescent="0.25">
      <c r="A52" s="14"/>
      <c r="B52" s="14"/>
      <c r="C52" s="14" t="s">
        <v>44</v>
      </c>
      <c r="D52" s="14" t="s">
        <v>41</v>
      </c>
    </row>
    <row r="54" spans="1:4" x14ac:dyDescent="0.25">
      <c r="A54" s="2">
        <v>2005</v>
      </c>
      <c r="B54" s="35">
        <v>41507085</v>
      </c>
      <c r="C54" s="27">
        <f>+C8/1000</f>
        <v>17358.576000000001</v>
      </c>
      <c r="D54" s="36">
        <f>+C54/B54</f>
        <v>4.182075421581641E-4</v>
      </c>
    </row>
    <row r="55" spans="1:4" x14ac:dyDescent="0.25">
      <c r="A55" s="2">
        <v>2006</v>
      </c>
      <c r="B55" s="35">
        <v>46802044</v>
      </c>
      <c r="C55" s="27">
        <f t="shared" ref="C55:C64" si="0">+C9/1000</f>
        <v>34453.447</v>
      </c>
      <c r="D55" s="36">
        <f t="shared" ref="D55:D64" si="1">+C55/B55</f>
        <v>7.3615261333457996E-4</v>
      </c>
    </row>
    <row r="56" spans="1:4" x14ac:dyDescent="0.25">
      <c r="A56" s="2">
        <v>2007</v>
      </c>
      <c r="B56" s="35">
        <v>51007777</v>
      </c>
      <c r="C56" s="27">
        <f t="shared" si="0"/>
        <v>67074.615000000005</v>
      </c>
      <c r="D56" s="36">
        <f t="shared" si="1"/>
        <v>1.3149880066327926E-3</v>
      </c>
    </row>
    <row r="57" spans="1:4" x14ac:dyDescent="0.25">
      <c r="A57" s="2">
        <v>2008</v>
      </c>
      <c r="B57" s="35">
        <v>61762635</v>
      </c>
      <c r="C57" s="27">
        <f t="shared" si="0"/>
        <v>16398.708999999999</v>
      </c>
      <c r="D57" s="36">
        <f t="shared" si="1"/>
        <v>2.655118098507293E-4</v>
      </c>
    </row>
    <row r="58" spans="1:4" x14ac:dyDescent="0.25">
      <c r="A58" s="2">
        <v>2009</v>
      </c>
      <c r="B58" s="35">
        <v>62519686</v>
      </c>
      <c r="C58" s="27">
        <f t="shared" si="0"/>
        <v>22047.99</v>
      </c>
      <c r="D58" s="36">
        <f t="shared" si="1"/>
        <v>3.5265676158386338E-4</v>
      </c>
    </row>
    <row r="59" spans="1:4" x14ac:dyDescent="0.25">
      <c r="A59" s="2">
        <v>2010</v>
      </c>
      <c r="B59" s="35">
        <v>69555367</v>
      </c>
      <c r="C59" s="27">
        <f t="shared" si="0"/>
        <v>33866.61</v>
      </c>
      <c r="D59" s="36">
        <f t="shared" si="1"/>
        <v>4.8690146369294551E-4</v>
      </c>
    </row>
    <row r="60" spans="1:4" x14ac:dyDescent="0.25">
      <c r="A60" s="2">
        <v>2011</v>
      </c>
      <c r="B60" s="35">
        <v>79276664</v>
      </c>
      <c r="C60" s="27">
        <f t="shared" si="0"/>
        <v>131583.054</v>
      </c>
      <c r="D60" s="36">
        <f t="shared" si="1"/>
        <v>1.6597955484100593E-3</v>
      </c>
    </row>
    <row r="61" spans="1:4" x14ac:dyDescent="0.25">
      <c r="A61" s="2">
        <v>2012</v>
      </c>
      <c r="B61" s="35">
        <v>87924544</v>
      </c>
      <c r="C61" s="27">
        <f t="shared" si="0"/>
        <v>392282.30867999996</v>
      </c>
      <c r="D61" s="36">
        <f t="shared" si="1"/>
        <v>4.4615791090142016E-3</v>
      </c>
    </row>
    <row r="62" spans="1:4" x14ac:dyDescent="0.25">
      <c r="A62" s="2">
        <v>2013</v>
      </c>
      <c r="B62" s="35">
        <v>94776170</v>
      </c>
      <c r="C62" s="27">
        <f t="shared" si="0"/>
        <v>433959.16205199994</v>
      </c>
      <c r="D62" s="36">
        <f t="shared" si="1"/>
        <v>4.5787792654208327E-3</v>
      </c>
    </row>
    <row r="63" spans="1:4" x14ac:dyDescent="0.25">
      <c r="A63" s="2">
        <v>2014</v>
      </c>
      <c r="B63" s="35">
        <v>100917372</v>
      </c>
      <c r="C63" s="27">
        <f t="shared" si="0"/>
        <v>1002067.1544700001</v>
      </c>
      <c r="D63" s="36">
        <f t="shared" si="1"/>
        <v>9.9295803548074962E-3</v>
      </c>
    </row>
    <row r="64" spans="1:4" x14ac:dyDescent="0.25">
      <c r="A64" s="2">
        <v>2015</v>
      </c>
      <c r="B64" s="35">
        <v>100871770</v>
      </c>
      <c r="C64" s="27">
        <f t="shared" si="0"/>
        <v>681809.00705200003</v>
      </c>
      <c r="D64" s="36">
        <f t="shared" si="1"/>
        <v>6.7591656917688672E-3</v>
      </c>
    </row>
    <row r="66" spans="1:4" x14ac:dyDescent="0.25">
      <c r="A66" s="2" t="s">
        <v>39</v>
      </c>
    </row>
    <row r="68" spans="1:4" ht="52.15" customHeight="1" x14ac:dyDescent="0.25">
      <c r="A68" s="138" t="s">
        <v>45</v>
      </c>
      <c r="B68" s="138"/>
      <c r="C68" s="138"/>
      <c r="D68" s="138"/>
    </row>
    <row r="70" spans="1:4" x14ac:dyDescent="0.25">
      <c r="A70" s="2" t="s">
        <v>20</v>
      </c>
    </row>
  </sheetData>
  <mergeCells count="7">
    <mergeCell ref="A68:D68"/>
    <mergeCell ref="A47:D47"/>
    <mergeCell ref="A1:D1"/>
    <mergeCell ref="A2:D2"/>
    <mergeCell ref="A3:D3"/>
    <mergeCell ref="A48:D48"/>
    <mergeCell ref="A49:D4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J27" sqref="J27"/>
    </sheetView>
  </sheetViews>
  <sheetFormatPr baseColWidth="10" defaultColWidth="9" defaultRowHeight="15.75" x14ac:dyDescent="0.25"/>
  <cols>
    <col min="1" max="1" width="9" style="2"/>
    <col min="2" max="2" width="15.25" style="2" customWidth="1"/>
    <col min="3" max="3" width="12.625" style="37" customWidth="1"/>
    <col min="4" max="4" width="12" style="37" customWidth="1"/>
    <col min="5" max="5" width="14.125" style="37" bestFit="1" customWidth="1"/>
    <col min="6" max="6" width="11.25" style="37" customWidth="1"/>
    <col min="7" max="7" width="13.25" style="37" bestFit="1" customWidth="1"/>
    <col min="8" max="16384" width="9" style="2"/>
  </cols>
  <sheetData>
    <row r="1" spans="1:10" x14ac:dyDescent="0.25">
      <c r="A1" s="31" t="s">
        <v>175</v>
      </c>
      <c r="B1" s="2" t="s">
        <v>175</v>
      </c>
    </row>
    <row r="2" spans="1:10" x14ac:dyDescent="0.25">
      <c r="A2" s="2" t="s">
        <v>47</v>
      </c>
    </row>
    <row r="3" spans="1:10" x14ac:dyDescent="0.25">
      <c r="A3" s="2" t="s">
        <v>48</v>
      </c>
      <c r="J3" s="31" t="s">
        <v>79</v>
      </c>
    </row>
    <row r="4" spans="1:10" s="34" customFormat="1" x14ac:dyDescent="0.25">
      <c r="C4" s="37"/>
      <c r="D4" s="37"/>
      <c r="E4" s="37"/>
      <c r="F4" s="37"/>
      <c r="G4" s="37"/>
    </row>
    <row r="5" spans="1:10" s="53" customFormat="1" x14ac:dyDescent="0.25">
      <c r="B5" s="53" t="s">
        <v>49</v>
      </c>
      <c r="C5" s="53" t="s">
        <v>50</v>
      </c>
      <c r="D5" s="53" t="s">
        <v>51</v>
      </c>
      <c r="E5" s="53" t="s">
        <v>52</v>
      </c>
      <c r="F5" s="53" t="s">
        <v>53</v>
      </c>
      <c r="G5" s="53" t="s">
        <v>54</v>
      </c>
    </row>
    <row r="6" spans="1:10" x14ac:dyDescent="0.25">
      <c r="A6" s="2">
        <v>2005</v>
      </c>
      <c r="B6" s="129">
        <v>1318356.1299999999</v>
      </c>
      <c r="C6" s="128">
        <v>4854958.3600000003</v>
      </c>
      <c r="D6" s="129">
        <v>25078.26</v>
      </c>
      <c r="E6" s="128">
        <v>38249.69</v>
      </c>
      <c r="F6" s="128">
        <v>37789.550000000003</v>
      </c>
      <c r="G6" s="128">
        <v>636777.74</v>
      </c>
    </row>
    <row r="7" spans="1:10" x14ac:dyDescent="0.25">
      <c r="A7" s="2">
        <v>2006</v>
      </c>
      <c r="B7" s="129">
        <v>1309343.06</v>
      </c>
      <c r="C7" s="128">
        <v>5456546.1799999997</v>
      </c>
      <c r="D7" s="128">
        <v>11504.21</v>
      </c>
      <c r="E7" s="128">
        <v>67843.539999999994</v>
      </c>
      <c r="F7" s="128">
        <v>36208.370000000003</v>
      </c>
      <c r="G7" s="128">
        <v>707864.08</v>
      </c>
    </row>
    <row r="8" spans="1:10" x14ac:dyDescent="0.25">
      <c r="A8" s="2">
        <v>2007</v>
      </c>
      <c r="B8" s="129">
        <v>1413418.92</v>
      </c>
      <c r="C8" s="128">
        <v>6326616.4199999999</v>
      </c>
      <c r="D8" s="128">
        <v>18617.689999999999</v>
      </c>
      <c r="E8" s="128">
        <v>63557.39</v>
      </c>
      <c r="F8" s="128">
        <v>33907.4</v>
      </c>
      <c r="G8" s="128">
        <v>941652.78</v>
      </c>
    </row>
    <row r="9" spans="1:10" x14ac:dyDescent="0.25">
      <c r="A9" s="2">
        <v>2008</v>
      </c>
      <c r="B9" s="129">
        <v>1577932.61</v>
      </c>
      <c r="C9" s="128">
        <v>5366498.3899999997</v>
      </c>
      <c r="D9" s="128">
        <v>42613.9</v>
      </c>
      <c r="E9" s="128">
        <v>86888.86</v>
      </c>
      <c r="F9" s="128">
        <v>24799.13</v>
      </c>
      <c r="G9" s="128">
        <v>1024896.04</v>
      </c>
    </row>
    <row r="10" spans="1:10" x14ac:dyDescent="0.25">
      <c r="A10" s="2">
        <v>2009</v>
      </c>
      <c r="B10" s="128">
        <v>1276529.28</v>
      </c>
      <c r="C10" s="128">
        <v>4956671.9400000004</v>
      </c>
      <c r="D10" s="128">
        <v>28775</v>
      </c>
      <c r="E10" s="128">
        <v>111985.07</v>
      </c>
      <c r="F10" s="128">
        <v>73920.570000000007</v>
      </c>
      <c r="G10" s="128">
        <v>924527.44</v>
      </c>
    </row>
    <row r="11" spans="1:10" x14ac:dyDescent="0.25">
      <c r="A11" s="2">
        <v>2010</v>
      </c>
      <c r="B11" s="128">
        <v>1414852.68</v>
      </c>
      <c r="C11" s="128">
        <v>3862307.61</v>
      </c>
      <c r="D11" s="128">
        <v>41089.4</v>
      </c>
      <c r="E11" s="128">
        <v>156888.06</v>
      </c>
      <c r="F11" s="128">
        <v>60018.8</v>
      </c>
      <c r="G11" s="128">
        <v>718907.82</v>
      </c>
    </row>
    <row r="12" spans="1:10" x14ac:dyDescent="0.25">
      <c r="A12" s="2">
        <v>2011</v>
      </c>
      <c r="B12" s="128">
        <v>2016027</v>
      </c>
      <c r="C12" s="128">
        <v>5309485.09</v>
      </c>
      <c r="D12" s="128">
        <v>95061.6</v>
      </c>
      <c r="E12" s="128">
        <v>103498.36</v>
      </c>
      <c r="F12" s="128">
        <v>83274.679999999993</v>
      </c>
      <c r="G12" s="128">
        <v>802397.32</v>
      </c>
    </row>
    <row r="13" spans="1:10" x14ac:dyDescent="0.25">
      <c r="A13" s="2">
        <v>2012</v>
      </c>
      <c r="B13" s="128">
        <v>1949509.49</v>
      </c>
      <c r="C13" s="128">
        <v>3809821.89</v>
      </c>
      <c r="D13" s="128">
        <v>42563.9</v>
      </c>
      <c r="E13" s="128">
        <v>152590.17000000001</v>
      </c>
      <c r="F13" s="128">
        <v>136806.39999999999</v>
      </c>
      <c r="G13" s="128">
        <v>951356</v>
      </c>
    </row>
    <row r="14" spans="1:10" x14ac:dyDescent="0.25">
      <c r="A14" s="2">
        <v>2013</v>
      </c>
      <c r="B14" s="128">
        <v>1412989.66</v>
      </c>
      <c r="C14" s="128">
        <v>6838391.04</v>
      </c>
      <c r="D14" s="128">
        <v>100194.74</v>
      </c>
      <c r="E14" s="128">
        <v>210142.38</v>
      </c>
      <c r="F14" s="128">
        <v>90564.77</v>
      </c>
      <c r="G14" s="128">
        <v>1735449.49</v>
      </c>
    </row>
    <row r="15" spans="1:10" x14ac:dyDescent="0.25">
      <c r="A15" s="2">
        <v>2014</v>
      </c>
      <c r="B15" s="128">
        <v>776307.72</v>
      </c>
      <c r="C15" s="128">
        <v>6319428.21</v>
      </c>
      <c r="D15" s="128">
        <v>40236.36</v>
      </c>
      <c r="E15" s="128">
        <v>183259.13</v>
      </c>
      <c r="F15" s="128">
        <v>80868.95</v>
      </c>
      <c r="G15" s="128">
        <v>1728949.27</v>
      </c>
    </row>
    <row r="16" spans="1:10" x14ac:dyDescent="0.25">
      <c r="A16" s="2">
        <v>2015</v>
      </c>
      <c r="B16" s="128">
        <v>479622.31</v>
      </c>
      <c r="C16" s="128">
        <v>3809821.89</v>
      </c>
      <c r="D16" s="128">
        <v>63829.2</v>
      </c>
      <c r="E16" s="128">
        <v>247253.46</v>
      </c>
      <c r="F16" s="128">
        <v>84473.16</v>
      </c>
      <c r="G16" s="128">
        <v>1008212</v>
      </c>
    </row>
    <row r="18" spans="1:10" x14ac:dyDescent="0.25">
      <c r="A18" s="16" t="s">
        <v>45</v>
      </c>
    </row>
    <row r="19" spans="1:10" x14ac:dyDescent="0.25">
      <c r="A19" s="2" t="s">
        <v>31</v>
      </c>
    </row>
    <row r="20" spans="1:10" x14ac:dyDescent="0.25">
      <c r="G20" s="55"/>
    </row>
    <row r="26" spans="1:10" x14ac:dyDescent="0.25">
      <c r="J26" s="4" t="s">
        <v>183</v>
      </c>
    </row>
    <row r="27" spans="1:10" x14ac:dyDescent="0.25">
      <c r="J27" s="4" t="s">
        <v>64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7"/>
  <sheetViews>
    <sheetView zoomScale="80" zoomScaleNormal="80" workbookViewId="0">
      <pane xSplit="1" ySplit="4" topLeftCell="E5" activePane="bottomRight" state="frozen"/>
      <selection pane="topRight" activeCell="B1" sqref="B1"/>
      <selection pane="bottomLeft" activeCell="A5" sqref="A5"/>
      <selection pane="bottomRight" activeCell="A14" sqref="A14"/>
    </sheetView>
  </sheetViews>
  <sheetFormatPr baseColWidth="10" defaultColWidth="9" defaultRowHeight="15.75" x14ac:dyDescent="0.25"/>
  <cols>
    <col min="1" max="1" width="44.75" customWidth="1"/>
    <col min="2" max="6" width="14.125" customWidth="1"/>
    <col min="7" max="7" width="14.625" bestFit="1" customWidth="1"/>
    <col min="8" max="8" width="14.375" customWidth="1"/>
    <col min="9" max="9" width="13.625" customWidth="1"/>
    <col min="10" max="10" width="14.625" bestFit="1" customWidth="1"/>
    <col min="11" max="13" width="15.625" bestFit="1" customWidth="1"/>
    <col min="14" max="14" width="17.25" bestFit="1" customWidth="1"/>
    <col min="15" max="15" width="15.625" bestFit="1" customWidth="1"/>
    <col min="16" max="16" width="22" customWidth="1"/>
    <col min="17" max="17" width="20" customWidth="1"/>
    <col min="18" max="19" width="10.125" bestFit="1" customWidth="1"/>
  </cols>
  <sheetData>
    <row r="1" spans="1:34" x14ac:dyDescent="0.25">
      <c r="A1" s="139" t="s">
        <v>171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34" x14ac:dyDescent="0.25">
      <c r="A2" s="137" t="s">
        <v>23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5">
      <c r="A3" s="137" t="s">
        <v>21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s="17" customFormat="1" x14ac:dyDescent="0.25">
      <c r="A5" s="14"/>
      <c r="B5" s="14">
        <v>2002</v>
      </c>
      <c r="C5" s="14">
        <v>2003</v>
      </c>
      <c r="D5" s="14">
        <v>2004</v>
      </c>
      <c r="E5" s="14">
        <v>2005</v>
      </c>
      <c r="F5" s="14">
        <v>2006</v>
      </c>
      <c r="G5" s="14" t="s">
        <v>5</v>
      </c>
      <c r="H5" s="14" t="s">
        <v>6</v>
      </c>
      <c r="I5" s="14" t="s">
        <v>7</v>
      </c>
      <c r="J5" s="14" t="s">
        <v>8</v>
      </c>
      <c r="K5" s="14" t="s">
        <v>9</v>
      </c>
      <c r="L5" s="14" t="s">
        <v>10</v>
      </c>
      <c r="M5" s="14" t="s">
        <v>11</v>
      </c>
      <c r="N5" s="14" t="s">
        <v>12</v>
      </c>
      <c r="O5" s="14" t="s">
        <v>13</v>
      </c>
      <c r="P5" s="17" t="s">
        <v>72</v>
      </c>
      <c r="Q5" s="17" t="s">
        <v>73</v>
      </c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7" spans="1:34" x14ac:dyDescent="0.25">
      <c r="A7" s="2" t="s">
        <v>70</v>
      </c>
      <c r="B7" s="23">
        <v>1480.8</v>
      </c>
      <c r="C7" s="23">
        <v>1737.4</v>
      </c>
      <c r="D7" s="23">
        <v>1673.9</v>
      </c>
      <c r="E7" s="23">
        <v>1925.3</v>
      </c>
      <c r="F7" s="23">
        <v>2200.1999999999998</v>
      </c>
      <c r="G7" s="23">
        <v>2447.1</v>
      </c>
      <c r="H7" s="23">
        <v>2966.1</v>
      </c>
      <c r="I7" s="23">
        <v>3436</v>
      </c>
      <c r="J7" s="23">
        <v>3705.7</v>
      </c>
      <c r="K7" s="23">
        <v>4528.8999999999996</v>
      </c>
      <c r="L7" s="23">
        <v>4396.6000000000004</v>
      </c>
      <c r="M7" s="23">
        <v>5116.8</v>
      </c>
      <c r="N7" s="23">
        <v>6259.8</v>
      </c>
      <c r="O7" s="23">
        <v>6277.4</v>
      </c>
    </row>
    <row r="8" spans="1:34" x14ac:dyDescent="0.25">
      <c r="A8" s="2" t="s">
        <v>14</v>
      </c>
      <c r="B8" s="23">
        <v>969.3</v>
      </c>
      <c r="C8" s="23">
        <v>1100.8</v>
      </c>
      <c r="D8" s="23">
        <v>1023.6</v>
      </c>
      <c r="E8" s="23">
        <v>1084.4000000000001</v>
      </c>
      <c r="F8" s="23">
        <v>1213.5</v>
      </c>
      <c r="G8" s="24">
        <v>1302.5</v>
      </c>
      <c r="H8" s="24">
        <v>1640.5</v>
      </c>
      <c r="I8" s="24">
        <v>1995.7</v>
      </c>
      <c r="J8" s="24">
        <v>2032.8</v>
      </c>
      <c r="K8" s="24">
        <v>2246.5</v>
      </c>
      <c r="L8" s="24">
        <v>2078.4</v>
      </c>
      <c r="M8" s="24">
        <v>2322.6</v>
      </c>
      <c r="N8" s="24">
        <v>2577.1999999999998</v>
      </c>
      <c r="O8" s="24">
        <v>2808.1</v>
      </c>
      <c r="P8" s="56">
        <f>+O8/O19</f>
        <v>0.24061316470447106</v>
      </c>
      <c r="Q8" s="56">
        <f>+O8/$O$7</f>
        <v>0.44733488386911779</v>
      </c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x14ac:dyDescent="0.25">
      <c r="A9" s="2" t="s">
        <v>15</v>
      </c>
      <c r="B9" s="23">
        <v>252.7</v>
      </c>
      <c r="C9" s="23">
        <v>299</v>
      </c>
      <c r="D9" s="23">
        <v>329.8</v>
      </c>
      <c r="E9" s="23">
        <v>457.5</v>
      </c>
      <c r="F9" s="23">
        <v>588.20000000000005</v>
      </c>
      <c r="G9" s="24">
        <v>612.9</v>
      </c>
      <c r="H9" s="24">
        <v>712.7</v>
      </c>
      <c r="I9" s="24">
        <v>664.4</v>
      </c>
      <c r="J9" s="24">
        <v>849.7</v>
      </c>
      <c r="K9" s="24">
        <v>1178.4000000000001</v>
      </c>
      <c r="L9" s="24">
        <v>1278.4000000000001</v>
      </c>
      <c r="M9" s="24">
        <v>1783.8</v>
      </c>
      <c r="N9" s="24">
        <v>2513.5</v>
      </c>
      <c r="O9" s="24">
        <v>2279.6</v>
      </c>
      <c r="P9" s="56">
        <f>+O9/O19</f>
        <v>0.19532843212859663</v>
      </c>
      <c r="Q9" s="56">
        <f t="shared" ref="Q9:Q13" si="0">+O9/$O$7</f>
        <v>0.36314397680568389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x14ac:dyDescent="0.25">
      <c r="A10" s="2" t="s">
        <v>16</v>
      </c>
      <c r="B10" s="23">
        <v>129.1</v>
      </c>
      <c r="C10" s="23">
        <v>169.6</v>
      </c>
      <c r="D10" s="23">
        <v>154.19999999999999</v>
      </c>
      <c r="E10" s="23">
        <v>176.1</v>
      </c>
      <c r="F10" s="23">
        <v>171.1</v>
      </c>
      <c r="G10" s="24">
        <v>239.4</v>
      </c>
      <c r="H10" s="24">
        <v>290.3</v>
      </c>
      <c r="I10" s="24">
        <v>402.6</v>
      </c>
      <c r="J10" s="24">
        <v>424.9</v>
      </c>
      <c r="K10" s="24">
        <v>586.5</v>
      </c>
      <c r="L10" s="24">
        <v>454.5</v>
      </c>
      <c r="M10" s="24">
        <v>527</v>
      </c>
      <c r="N10" s="24">
        <v>710.2</v>
      </c>
      <c r="O10" s="24">
        <v>812.4</v>
      </c>
      <c r="P10" s="56">
        <f>+O10/O19</f>
        <v>6.961081692457971E-2</v>
      </c>
      <c r="Q10" s="56">
        <f t="shared" si="0"/>
        <v>0.12941663746136936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x14ac:dyDescent="0.25">
      <c r="A11" s="2" t="s">
        <v>17</v>
      </c>
      <c r="B11" s="29" t="s">
        <v>28</v>
      </c>
      <c r="C11" s="29" t="s">
        <v>28</v>
      </c>
      <c r="D11" s="29" t="s">
        <v>28</v>
      </c>
      <c r="E11" s="23">
        <f t="shared" ref="E11:O11" si="1">+E28/1000000</f>
        <v>17.358575999999999</v>
      </c>
      <c r="F11" s="23">
        <f t="shared" si="1"/>
        <v>34.453446999999997</v>
      </c>
      <c r="G11" s="23">
        <f t="shared" si="1"/>
        <v>67.074614999999994</v>
      </c>
      <c r="H11" s="23">
        <f t="shared" si="1"/>
        <v>16.398709</v>
      </c>
      <c r="I11" s="23">
        <f t="shared" si="1"/>
        <v>22.047989999999999</v>
      </c>
      <c r="J11" s="23">
        <f t="shared" si="1"/>
        <v>33.866610000000001</v>
      </c>
      <c r="K11" s="23">
        <f t="shared" si="1"/>
        <v>131.583054</v>
      </c>
      <c r="L11" s="23">
        <f t="shared" si="1"/>
        <v>392.28230867999997</v>
      </c>
      <c r="M11" s="23">
        <f t="shared" si="1"/>
        <v>433.95916205199995</v>
      </c>
      <c r="N11" s="23">
        <f t="shared" si="1"/>
        <v>1002.06715447</v>
      </c>
      <c r="O11" s="23">
        <f t="shared" si="1"/>
        <v>681.80900705200008</v>
      </c>
      <c r="P11" s="56">
        <f>+O11/O19</f>
        <v>5.842107578462119E-2</v>
      </c>
      <c r="Q11" s="56">
        <f t="shared" si="0"/>
        <v>0.10861328050657917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x14ac:dyDescent="0.25">
      <c r="A12" s="2" t="s">
        <v>18</v>
      </c>
      <c r="B12" s="23">
        <v>87.9</v>
      </c>
      <c r="C12" s="23">
        <v>97.5</v>
      </c>
      <c r="D12" s="23">
        <v>82.1</v>
      </c>
      <c r="E12" s="23">
        <v>115</v>
      </c>
      <c r="F12" s="23">
        <v>128</v>
      </c>
      <c r="G12" s="24">
        <v>169</v>
      </c>
      <c r="H12" s="24">
        <v>192.5</v>
      </c>
      <c r="I12" s="24">
        <v>233.6</v>
      </c>
      <c r="J12" s="24">
        <v>237.4</v>
      </c>
      <c r="K12" s="24">
        <v>257.39999999999998</v>
      </c>
      <c r="L12" s="24">
        <v>324.3</v>
      </c>
      <c r="M12" s="24">
        <v>264.7</v>
      </c>
      <c r="N12" s="24">
        <v>280.7</v>
      </c>
      <c r="O12" s="24">
        <v>230.8</v>
      </c>
      <c r="P12" s="56">
        <f>+O12/O19</f>
        <v>1.9776189741744211E-2</v>
      </c>
      <c r="Q12" s="56">
        <f t="shared" si="0"/>
        <v>3.6766814286169437E-2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x14ac:dyDescent="0.25">
      <c r="A13" s="2" t="s">
        <v>19</v>
      </c>
      <c r="B13" s="23">
        <v>41.7</v>
      </c>
      <c r="C13" s="23">
        <v>70.400000000000006</v>
      </c>
      <c r="D13" s="23">
        <v>84.1</v>
      </c>
      <c r="E13" s="23">
        <v>92.2</v>
      </c>
      <c r="F13" s="23">
        <v>99.4</v>
      </c>
      <c r="G13" s="24">
        <v>123.3</v>
      </c>
      <c r="H13" s="24">
        <v>130.1</v>
      </c>
      <c r="I13" s="24">
        <v>139.69999999999999</v>
      </c>
      <c r="J13" s="24">
        <v>160.9</v>
      </c>
      <c r="K13" s="24">
        <v>260.2</v>
      </c>
      <c r="L13" s="24">
        <v>261.10000000000002</v>
      </c>
      <c r="M13" s="24">
        <v>218.7</v>
      </c>
      <c r="N13" s="24">
        <v>178.3</v>
      </c>
      <c r="O13" s="24">
        <v>146.5</v>
      </c>
      <c r="P13" s="56">
        <f>+O13/O19</f>
        <v>1.255291073295289E-2</v>
      </c>
      <c r="Q13" s="56">
        <f t="shared" si="0"/>
        <v>2.3337687577659541E-2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6" spans="1:34" x14ac:dyDescent="0.25">
      <c r="A16" s="2" t="s">
        <v>71</v>
      </c>
    </row>
    <row r="17" spans="1:34" x14ac:dyDescent="0.25">
      <c r="A17" s="2" t="s">
        <v>26</v>
      </c>
      <c r="B17" s="23">
        <v>5257.7</v>
      </c>
      <c r="C17" s="23">
        <v>6445.8</v>
      </c>
      <c r="D17" s="23">
        <v>7967.8</v>
      </c>
      <c r="E17" s="23">
        <v>10467.700000000001</v>
      </c>
      <c r="F17" s="23">
        <v>13176.1</v>
      </c>
      <c r="G17" s="23">
        <v>14870.2</v>
      </c>
      <c r="H17" s="23">
        <v>19460.8</v>
      </c>
      <c r="I17" s="23">
        <v>14412</v>
      </c>
      <c r="J17" s="23">
        <v>18137.099999999999</v>
      </c>
      <c r="K17" s="23">
        <v>23082.3</v>
      </c>
      <c r="L17" s="23">
        <v>24568.9</v>
      </c>
      <c r="M17" s="23">
        <v>25586.799999999999</v>
      </c>
      <c r="N17" s="23">
        <v>26596.5</v>
      </c>
      <c r="O17" s="23">
        <v>19048.7</v>
      </c>
    </row>
    <row r="18" spans="1:34" x14ac:dyDescent="0.25">
      <c r="A18" s="2" t="s">
        <v>24</v>
      </c>
      <c r="B18" s="23">
        <v>2055</v>
      </c>
      <c r="C18" s="23">
        <v>2606.8000000000002</v>
      </c>
      <c r="D18" s="23">
        <v>4234</v>
      </c>
      <c r="E18" s="23">
        <v>5869.8</v>
      </c>
      <c r="F18" s="23">
        <v>7544.5</v>
      </c>
      <c r="G18" s="24">
        <v>8328.6</v>
      </c>
      <c r="H18" s="24">
        <v>11720.6</v>
      </c>
      <c r="I18" s="24">
        <v>6964.6</v>
      </c>
      <c r="J18" s="24">
        <v>9673.2000000000007</v>
      </c>
      <c r="K18" s="24">
        <v>12944.9</v>
      </c>
      <c r="L18" s="24">
        <v>13792</v>
      </c>
      <c r="M18" s="24">
        <v>14107.2</v>
      </c>
      <c r="N18" s="24">
        <v>13275.5</v>
      </c>
      <c r="O18" s="24">
        <v>6660.1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x14ac:dyDescent="0.25">
      <c r="A19" s="2" t="s">
        <v>25</v>
      </c>
      <c r="B19" s="23">
        <v>2981.1</v>
      </c>
      <c r="C19" s="23">
        <v>3615.9</v>
      </c>
      <c r="D19" s="23">
        <v>3518.9</v>
      </c>
      <c r="E19" s="23">
        <v>4230.2</v>
      </c>
      <c r="F19" s="23">
        <v>5183.6000000000004</v>
      </c>
      <c r="G19" s="24">
        <v>5992.7</v>
      </c>
      <c r="H19" s="24">
        <v>7097.7</v>
      </c>
      <c r="I19" s="24">
        <v>6898.4</v>
      </c>
      <c r="J19" s="24">
        <v>7816.7</v>
      </c>
      <c r="K19" s="24">
        <v>9377.5</v>
      </c>
      <c r="L19" s="24">
        <v>9972.7999999999993</v>
      </c>
      <c r="M19" s="24">
        <v>10643.7</v>
      </c>
      <c r="N19" s="24">
        <v>12448.9</v>
      </c>
      <c r="O19" s="24">
        <v>11670.6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x14ac:dyDescent="0.25">
      <c r="A20" s="2" t="s">
        <v>27</v>
      </c>
      <c r="B20" s="2"/>
      <c r="C20" s="2"/>
      <c r="D20" s="2"/>
      <c r="E20" s="2"/>
      <c r="F20" s="2"/>
      <c r="G20" s="15"/>
      <c r="H20" s="15"/>
      <c r="I20" s="15"/>
      <c r="J20" s="15"/>
      <c r="K20" s="15"/>
      <c r="L20" s="15"/>
      <c r="M20" s="15"/>
      <c r="N20" s="15"/>
      <c r="O20" s="15"/>
      <c r="Q20" s="130" t="s">
        <v>80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4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x14ac:dyDescent="0.25">
      <c r="A22" s="2" t="s">
        <v>20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4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x14ac:dyDescent="0.25">
      <c r="A23" s="16" t="s">
        <v>22</v>
      </c>
      <c r="B23" s="16"/>
      <c r="C23" s="16"/>
      <c r="D23" s="16"/>
      <c r="E23" s="16"/>
      <c r="F23" s="16"/>
      <c r="G23" s="2"/>
      <c r="H23" s="2"/>
      <c r="I23" s="2"/>
      <c r="J23" s="2"/>
      <c r="K23" s="2"/>
      <c r="L23" s="4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4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4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s="19" customFormat="1" x14ac:dyDescent="0.25">
      <c r="A28" s="18"/>
      <c r="B28" s="18" t="s">
        <v>30</v>
      </c>
      <c r="C28" s="18"/>
      <c r="D28" s="18"/>
      <c r="E28" s="20">
        <v>17358576</v>
      </c>
      <c r="F28" s="20">
        <v>34453447</v>
      </c>
      <c r="G28" s="20">
        <v>67074615</v>
      </c>
      <c r="H28" s="20">
        <v>16398709</v>
      </c>
      <c r="I28" s="20">
        <v>22047990</v>
      </c>
      <c r="J28" s="20">
        <v>33866610</v>
      </c>
      <c r="K28" s="20">
        <v>131583054</v>
      </c>
      <c r="L28" s="20">
        <v>392282308.67999995</v>
      </c>
      <c r="M28" s="21">
        <v>433959162.05199993</v>
      </c>
      <c r="N28" s="21">
        <v>1002067154.47</v>
      </c>
      <c r="O28" s="20">
        <v>681809007.05200005</v>
      </c>
      <c r="P28" s="22"/>
      <c r="Q28" s="22"/>
      <c r="R28" s="22"/>
      <c r="S28" s="22"/>
      <c r="T28" s="22"/>
      <c r="U28" s="22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</row>
    <row r="29" spans="1:3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x14ac:dyDescent="0.25">
      <c r="A30" s="140" t="s">
        <v>172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x14ac:dyDescent="0.25">
      <c r="A31" s="137" t="s">
        <v>23</v>
      </c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x14ac:dyDescent="0.25">
      <c r="A32" s="137" t="s">
        <v>169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x14ac:dyDescent="0.25">
      <c r="A34" s="14"/>
      <c r="B34" s="14"/>
      <c r="C34" s="14">
        <v>2003</v>
      </c>
      <c r="D34" s="14">
        <v>2004</v>
      </c>
      <c r="E34" s="14">
        <v>2005</v>
      </c>
      <c r="F34" s="14">
        <v>2006</v>
      </c>
      <c r="G34" s="14" t="s">
        <v>5</v>
      </c>
      <c r="H34" s="14" t="s">
        <v>6</v>
      </c>
      <c r="I34" s="14" t="s">
        <v>7</v>
      </c>
      <c r="J34" s="14" t="s">
        <v>8</v>
      </c>
      <c r="K34" s="14" t="s">
        <v>9</v>
      </c>
      <c r="L34" s="14" t="s">
        <v>10</v>
      </c>
      <c r="M34" s="14" t="s">
        <v>11</v>
      </c>
      <c r="N34" s="14" t="s">
        <v>12</v>
      </c>
      <c r="O34" s="14" t="s">
        <v>13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x14ac:dyDescent="0.25"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x14ac:dyDescent="0.25">
      <c r="A36" s="2" t="s">
        <v>26</v>
      </c>
      <c r="B36" s="23"/>
      <c r="C36" s="23">
        <f t="shared" ref="C36:O36" si="2">+(C17-B17)/B17</f>
        <v>0.22597333434771866</v>
      </c>
      <c r="D36" s="23">
        <f t="shared" si="2"/>
        <v>0.2361227465946818</v>
      </c>
      <c r="E36" s="23">
        <f t="shared" si="2"/>
        <v>0.31375034513918526</v>
      </c>
      <c r="F36" s="23">
        <f t="shared" si="2"/>
        <v>0.25873878693504776</v>
      </c>
      <c r="G36" s="23">
        <f t="shared" si="2"/>
        <v>0.12857370542117927</v>
      </c>
      <c r="H36" s="23">
        <f t="shared" si="2"/>
        <v>0.30871138249653657</v>
      </c>
      <c r="I36" s="23">
        <f t="shared" si="2"/>
        <v>-0.25943435007810572</v>
      </c>
      <c r="J36" s="23">
        <f t="shared" si="2"/>
        <v>0.25847210657785169</v>
      </c>
      <c r="K36" s="23">
        <f t="shared" si="2"/>
        <v>0.27265659890500693</v>
      </c>
      <c r="L36" s="23">
        <f t="shared" si="2"/>
        <v>6.4404327125113278E-2</v>
      </c>
      <c r="M36" s="23">
        <f t="shared" si="2"/>
        <v>4.1430426270610311E-2</v>
      </c>
      <c r="N36" s="23">
        <f t="shared" si="2"/>
        <v>3.9461753716760237E-2</v>
      </c>
      <c r="O36" s="23">
        <f t="shared" si="2"/>
        <v>-0.28378922038614102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x14ac:dyDescent="0.25">
      <c r="A37" s="2" t="s">
        <v>24</v>
      </c>
      <c r="B37" s="23"/>
      <c r="C37" s="23">
        <f t="shared" ref="C37:O37" si="3">+(C18-B18)/B18</f>
        <v>0.26851581508515826</v>
      </c>
      <c r="D37" s="23">
        <f t="shared" si="3"/>
        <v>0.62421359521252096</v>
      </c>
      <c r="E37" s="23">
        <f t="shared" si="3"/>
        <v>0.38634860651865854</v>
      </c>
      <c r="F37" s="23">
        <f t="shared" si="3"/>
        <v>0.28530784694538142</v>
      </c>
      <c r="G37" s="23">
        <f t="shared" si="3"/>
        <v>0.10393001524289222</v>
      </c>
      <c r="H37" s="23">
        <f t="shared" si="3"/>
        <v>0.40727133011550559</v>
      </c>
      <c r="I37" s="23">
        <f t="shared" si="3"/>
        <v>-0.40578127399621178</v>
      </c>
      <c r="J37" s="23">
        <f t="shared" si="3"/>
        <v>0.38890962869367951</v>
      </c>
      <c r="K37" s="23">
        <f t="shared" si="3"/>
        <v>0.33822313195219766</v>
      </c>
      <c r="L37" s="23">
        <f t="shared" si="3"/>
        <v>6.5438898716869226E-2</v>
      </c>
      <c r="M37" s="23">
        <f t="shared" si="3"/>
        <v>2.2853828306264555E-2</v>
      </c>
      <c r="N37" s="23">
        <f t="shared" si="3"/>
        <v>-5.8955710559147154E-2</v>
      </c>
      <c r="O37" s="23">
        <f t="shared" si="3"/>
        <v>-0.49831644759142779</v>
      </c>
      <c r="P37" s="2"/>
      <c r="Q37" s="4" t="s">
        <v>170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x14ac:dyDescent="0.25">
      <c r="A38" s="2" t="s">
        <v>25</v>
      </c>
      <c r="B38" s="23"/>
      <c r="C38" s="23">
        <f t="shared" ref="C38:O38" si="4">+(C19-B19)/B19</f>
        <v>0.21294153164939122</v>
      </c>
      <c r="D38" s="23">
        <f t="shared" si="4"/>
        <v>-2.6825963107386819E-2</v>
      </c>
      <c r="E38" s="23">
        <f t="shared" si="4"/>
        <v>0.20213703145869438</v>
      </c>
      <c r="F38" s="23">
        <f t="shared" si="4"/>
        <v>0.22537941468488501</v>
      </c>
      <c r="G38" s="23">
        <f t="shared" si="4"/>
        <v>0.15608843274944043</v>
      </c>
      <c r="H38" s="23">
        <f t="shared" si="4"/>
        <v>0.18439100906102426</v>
      </c>
      <c r="I38" s="23">
        <f t="shared" si="4"/>
        <v>-2.8079518717330994E-2</v>
      </c>
      <c r="J38" s="23">
        <f t="shared" si="4"/>
        <v>0.13311782442305464</v>
      </c>
      <c r="K38" s="23">
        <f t="shared" si="4"/>
        <v>0.19967505469059837</v>
      </c>
      <c r="L38" s="23">
        <f t="shared" si="4"/>
        <v>6.3481738203145746E-2</v>
      </c>
      <c r="M38" s="23">
        <f t="shared" si="4"/>
        <v>6.7272982512433965E-2</v>
      </c>
      <c r="N38" s="23">
        <f t="shared" si="4"/>
        <v>0.16960267576124832</v>
      </c>
      <c r="O38" s="23">
        <f t="shared" si="4"/>
        <v>-6.2519580043216616E-2</v>
      </c>
      <c r="P38" s="2"/>
      <c r="Q38" s="4" t="s">
        <v>64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x14ac:dyDescent="0.25">
      <c r="B39" s="25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x14ac:dyDescent="0.25">
      <c r="A40" s="2" t="s">
        <v>14</v>
      </c>
      <c r="B40" s="23"/>
      <c r="C40" s="23">
        <f t="shared" ref="C40:O40" si="5">+(C8-B8)/B8</f>
        <v>0.1356649128236872</v>
      </c>
      <c r="D40" s="23">
        <f t="shared" si="5"/>
        <v>-7.0130813953488316E-2</v>
      </c>
      <c r="E40" s="23">
        <f t="shared" si="5"/>
        <v>5.9398202422821483E-2</v>
      </c>
      <c r="F40" s="23">
        <f t="shared" si="5"/>
        <v>0.11905201032829205</v>
      </c>
      <c r="G40" s="23">
        <f t="shared" si="5"/>
        <v>7.3341573959620932E-2</v>
      </c>
      <c r="H40" s="23">
        <f t="shared" si="5"/>
        <v>0.25950095969289827</v>
      </c>
      <c r="I40" s="23">
        <f t="shared" si="5"/>
        <v>0.21651935385553187</v>
      </c>
      <c r="J40" s="23">
        <f t="shared" si="5"/>
        <v>1.8589968432129032E-2</v>
      </c>
      <c r="K40" s="23">
        <f t="shared" si="5"/>
        <v>0.10512593467138924</v>
      </c>
      <c r="L40" s="23">
        <f t="shared" si="5"/>
        <v>-7.4827509459158656E-2</v>
      </c>
      <c r="M40" s="23">
        <f t="shared" si="5"/>
        <v>0.11749422632794448</v>
      </c>
      <c r="N40" s="23">
        <f t="shared" si="5"/>
        <v>0.10961853095668644</v>
      </c>
      <c r="O40" s="23">
        <f t="shared" si="5"/>
        <v>8.9593357131770954E-2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x14ac:dyDescent="0.25">
      <c r="A41" s="2" t="s">
        <v>15</v>
      </c>
      <c r="B41" s="23"/>
      <c r="C41" s="23">
        <f t="shared" ref="C41:O41" si="6">+(C9-B9)/B9</f>
        <v>0.18322121092204199</v>
      </c>
      <c r="D41" s="23">
        <f t="shared" si="6"/>
        <v>0.10301003344481609</v>
      </c>
      <c r="E41" s="23">
        <f t="shared" si="6"/>
        <v>0.38720436628259547</v>
      </c>
      <c r="F41" s="23">
        <f t="shared" si="6"/>
        <v>0.28568306010928973</v>
      </c>
      <c r="G41" s="23">
        <f t="shared" si="6"/>
        <v>4.1992519551172953E-2</v>
      </c>
      <c r="H41" s="23">
        <f t="shared" si="6"/>
        <v>0.16283243596018937</v>
      </c>
      <c r="I41" s="23">
        <f t="shared" si="6"/>
        <v>-6.7770450399887841E-2</v>
      </c>
      <c r="J41" s="23">
        <f t="shared" si="6"/>
        <v>0.27889825406381707</v>
      </c>
      <c r="K41" s="23">
        <f t="shared" si="6"/>
        <v>0.38684241496998945</v>
      </c>
      <c r="L41" s="23">
        <f t="shared" si="6"/>
        <v>8.4860828241683631E-2</v>
      </c>
      <c r="M41" s="23">
        <f t="shared" si="6"/>
        <v>0.39533792240300364</v>
      </c>
      <c r="N41" s="23">
        <f t="shared" si="6"/>
        <v>0.40907052360130064</v>
      </c>
      <c r="O41" s="23">
        <f t="shared" si="6"/>
        <v>-9.3057489556395506E-2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x14ac:dyDescent="0.25">
      <c r="A42" s="2" t="s">
        <v>16</v>
      </c>
      <c r="B42" s="23"/>
      <c r="C42" s="23">
        <f t="shared" ref="C42:O42" si="7">+(C10-B10)/B10</f>
        <v>0.31371030209140205</v>
      </c>
      <c r="D42" s="23">
        <f t="shared" si="7"/>
        <v>-9.0801886792452866E-2</v>
      </c>
      <c r="E42" s="23">
        <f t="shared" si="7"/>
        <v>0.142023346303502</v>
      </c>
      <c r="F42" s="23">
        <f t="shared" si="7"/>
        <v>-2.8392958546280524E-2</v>
      </c>
      <c r="G42" s="23">
        <f t="shared" si="7"/>
        <v>0.39918176504967862</v>
      </c>
      <c r="H42" s="23">
        <f t="shared" si="7"/>
        <v>0.21261487050960737</v>
      </c>
      <c r="I42" s="23">
        <f t="shared" si="7"/>
        <v>0.38684119875990358</v>
      </c>
      <c r="J42" s="23">
        <f t="shared" si="7"/>
        <v>5.5389965226030687E-2</v>
      </c>
      <c r="K42" s="23">
        <f t="shared" si="7"/>
        <v>0.38032478230171812</v>
      </c>
      <c r="L42" s="23">
        <f t="shared" si="7"/>
        <v>-0.22506393861892582</v>
      </c>
      <c r="M42" s="23">
        <f t="shared" si="7"/>
        <v>0.15951595159515952</v>
      </c>
      <c r="N42" s="23">
        <f t="shared" si="7"/>
        <v>0.34762808349146118</v>
      </c>
      <c r="O42" s="23">
        <f t="shared" si="7"/>
        <v>0.14390312588003368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s="32" customFormat="1" x14ac:dyDescent="0.25">
      <c r="A43" s="31" t="s">
        <v>17</v>
      </c>
      <c r="B43" s="29"/>
      <c r="C43" s="29" t="s">
        <v>28</v>
      </c>
      <c r="D43" s="29" t="s">
        <v>28</v>
      </c>
      <c r="E43" s="29" t="s">
        <v>28</v>
      </c>
      <c r="F43" s="29">
        <f t="shared" ref="F43:O43" si="8">+(F11-E11)/E11</f>
        <v>0.98480837368226504</v>
      </c>
      <c r="G43" s="29">
        <f t="shared" si="8"/>
        <v>0.94681870292978232</v>
      </c>
      <c r="H43" s="29">
        <f t="shared" si="8"/>
        <v>-0.75551542114703163</v>
      </c>
      <c r="I43" s="29">
        <f t="shared" si="8"/>
        <v>0.34449547217405946</v>
      </c>
      <c r="J43" s="29">
        <f t="shared" si="8"/>
        <v>0.53604070030873574</v>
      </c>
      <c r="K43" s="29">
        <f t="shared" si="8"/>
        <v>2.8853328986869364</v>
      </c>
      <c r="L43" s="29">
        <f t="shared" si="8"/>
        <v>1.9812524998849772</v>
      </c>
      <c r="M43" s="29">
        <f t="shared" si="8"/>
        <v>0.10624199065269961</v>
      </c>
      <c r="N43" s="29">
        <f t="shared" si="8"/>
        <v>1.3091277753687005</v>
      </c>
      <c r="O43" s="29">
        <f t="shared" si="8"/>
        <v>-0.31959749003786736</v>
      </c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</row>
    <row r="44" spans="1:34" x14ac:dyDescent="0.25">
      <c r="A44" s="2" t="s">
        <v>18</v>
      </c>
      <c r="B44" s="23"/>
      <c r="C44" s="23">
        <f>+(C12-B12)/B12</f>
        <v>0.10921501706484635</v>
      </c>
      <c r="D44" s="30" t="s">
        <v>28</v>
      </c>
      <c r="E44" s="23">
        <f>+(E12-D12)/D12</f>
        <v>0.4007308160779538</v>
      </c>
      <c r="F44" s="23">
        <f t="shared" ref="F44:O44" si="9">+(F12-E12)/E12</f>
        <v>0.11304347826086956</v>
      </c>
      <c r="G44" s="23">
        <f t="shared" si="9"/>
        <v>0.3203125</v>
      </c>
      <c r="H44" s="23">
        <f t="shared" si="9"/>
        <v>0.13905325443786981</v>
      </c>
      <c r="I44" s="23">
        <f t="shared" si="9"/>
        <v>0.21350649350649348</v>
      </c>
      <c r="J44" s="23">
        <f t="shared" si="9"/>
        <v>1.6267123287671281E-2</v>
      </c>
      <c r="K44" s="23">
        <f t="shared" si="9"/>
        <v>8.4245998315079909E-2</v>
      </c>
      <c r="L44" s="23">
        <f t="shared" si="9"/>
        <v>0.25990675990676004</v>
      </c>
      <c r="M44" s="23">
        <f t="shared" si="9"/>
        <v>-0.18378045020043177</v>
      </c>
      <c r="N44" s="23">
        <f t="shared" si="9"/>
        <v>6.0445787684170763E-2</v>
      </c>
      <c r="O44" s="23">
        <f t="shared" si="9"/>
        <v>-0.17776986106163156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x14ac:dyDescent="0.25">
      <c r="A45" s="2" t="s">
        <v>19</v>
      </c>
      <c r="B45" s="23"/>
      <c r="C45" s="23">
        <f>+(C13-B13)/B13</f>
        <v>0.68824940047961636</v>
      </c>
      <c r="D45" s="30" t="s">
        <v>28</v>
      </c>
      <c r="E45" s="23">
        <f>+(E13-D13)/D13</f>
        <v>9.6313912009512587E-2</v>
      </c>
      <c r="F45" s="23">
        <f t="shared" ref="F45:O45" si="10">+(F13-E13)/E13</f>
        <v>7.809110629067248E-2</v>
      </c>
      <c r="G45" s="23">
        <f t="shared" si="10"/>
        <v>0.24044265593561359</v>
      </c>
      <c r="H45" s="23">
        <f t="shared" si="10"/>
        <v>5.5150040551500384E-2</v>
      </c>
      <c r="I45" s="23">
        <f t="shared" si="10"/>
        <v>7.378939277478859E-2</v>
      </c>
      <c r="J45" s="23">
        <f t="shared" si="10"/>
        <v>0.15175375805297078</v>
      </c>
      <c r="K45" s="23">
        <f t="shared" si="10"/>
        <v>0.6171535114978246</v>
      </c>
      <c r="L45" s="23">
        <f t="shared" si="10"/>
        <v>3.4588777863183481E-3</v>
      </c>
      <c r="M45" s="23">
        <f t="shared" si="10"/>
        <v>-0.16238988893144402</v>
      </c>
      <c r="N45" s="23">
        <f t="shared" si="10"/>
        <v>-0.18472793781435748</v>
      </c>
      <c r="O45" s="23">
        <f t="shared" si="10"/>
        <v>-0.17835109366236684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x14ac:dyDescent="0.25"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x14ac:dyDescent="0.25">
      <c r="A47" s="2"/>
      <c r="B47" s="2"/>
      <c r="C47" s="2"/>
      <c r="D47" s="2"/>
      <c r="E47" s="2"/>
      <c r="F47" s="2"/>
      <c r="G47" s="15"/>
      <c r="H47" s="15"/>
      <c r="I47" s="15"/>
      <c r="J47" s="15"/>
      <c r="K47" s="15"/>
      <c r="L47" s="15"/>
      <c r="M47" s="15"/>
      <c r="N47" s="15"/>
      <c r="O47" s="15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x14ac:dyDescent="0.25">
      <c r="A48" s="2"/>
      <c r="B48" s="2"/>
      <c r="C48" s="2"/>
      <c r="D48" s="2"/>
      <c r="K48" s="4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x14ac:dyDescent="0.25">
      <c r="A49" s="2" t="s">
        <v>27</v>
      </c>
      <c r="B49" s="2"/>
      <c r="C49" s="2"/>
      <c r="D49" s="2"/>
      <c r="E49" s="2"/>
      <c r="F49" s="2"/>
      <c r="G49" s="15"/>
      <c r="H49" s="15"/>
      <c r="I49" s="15"/>
      <c r="J49" s="15"/>
      <c r="K49" s="33"/>
      <c r="L49" s="15"/>
      <c r="M49" s="15"/>
      <c r="N49" s="15"/>
      <c r="O49" s="15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4"/>
      <c r="L50" s="4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x14ac:dyDescent="0.25">
      <c r="A51" s="2" t="s">
        <v>20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4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x14ac:dyDescent="0.25">
      <c r="A52" s="16" t="s">
        <v>22</v>
      </c>
      <c r="B52" s="16"/>
      <c r="C52" s="16"/>
      <c r="D52" s="16"/>
      <c r="E52" s="16"/>
      <c r="F52" s="16"/>
      <c r="G52" s="2"/>
      <c r="H52" s="2"/>
      <c r="I52" s="2"/>
      <c r="J52" s="2"/>
      <c r="K52" s="2"/>
      <c r="L52" s="4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4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4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</sheetData>
  <mergeCells count="6">
    <mergeCell ref="A32:O32"/>
    <mergeCell ref="A2:O2"/>
    <mergeCell ref="A3:O3"/>
    <mergeCell ref="A31:O31"/>
    <mergeCell ref="A1:O1"/>
    <mergeCell ref="A30:O3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B11" sqref="B11"/>
    </sheetView>
  </sheetViews>
  <sheetFormatPr baseColWidth="10" defaultColWidth="11" defaultRowHeight="15.75" x14ac:dyDescent="0.25"/>
  <cols>
    <col min="1" max="7" width="11" style="2"/>
    <col min="8" max="9" width="11" style="2" customWidth="1"/>
    <col min="10" max="10" width="11" style="2"/>
    <col min="11" max="11" width="31.375" style="2" customWidth="1"/>
    <col min="12" max="12" width="15.75" style="2" customWidth="1"/>
    <col min="13" max="13" width="11" style="2"/>
    <col min="14" max="14" width="16.125" style="2" bestFit="1" customWidth="1"/>
    <col min="15" max="16384" width="11" style="2"/>
  </cols>
  <sheetData>
    <row r="1" spans="1:15" x14ac:dyDescent="0.25">
      <c r="A1" s="139" t="s">
        <v>78</v>
      </c>
      <c r="B1" s="139"/>
      <c r="C1" s="139"/>
      <c r="D1" s="139"/>
      <c r="E1" s="139"/>
      <c r="F1" s="139"/>
      <c r="G1" s="139"/>
      <c r="H1" s="139"/>
    </row>
    <row r="2" spans="1:15" s="1" customFormat="1" ht="19.149999999999999" customHeight="1" x14ac:dyDescent="0.3">
      <c r="A2" s="137" t="s">
        <v>4</v>
      </c>
      <c r="B2" s="137"/>
      <c r="C2" s="137"/>
      <c r="D2" s="137"/>
      <c r="E2" s="137"/>
      <c r="F2" s="137"/>
      <c r="G2" s="137"/>
      <c r="H2" s="137"/>
      <c r="I2" s="13"/>
      <c r="J2" s="2"/>
      <c r="K2" s="2"/>
      <c r="L2" s="2"/>
      <c r="M2" s="2"/>
      <c r="N2" s="2"/>
    </row>
    <row r="3" spans="1:15" s="1" customFormat="1" ht="21.75" customHeight="1" x14ac:dyDescent="0.3">
      <c r="A3" s="137" t="s">
        <v>29</v>
      </c>
      <c r="B3" s="137"/>
      <c r="C3" s="137"/>
      <c r="D3" s="137"/>
      <c r="E3" s="137"/>
      <c r="F3" s="137"/>
      <c r="G3" s="137"/>
      <c r="H3" s="137"/>
      <c r="I3" s="13"/>
      <c r="J3" s="2"/>
      <c r="K3" s="2"/>
      <c r="L3" s="2"/>
      <c r="M3" s="2"/>
      <c r="N3" s="2"/>
    </row>
    <row r="4" spans="1:15" s="1" customFormat="1" ht="14.65" customHeight="1" x14ac:dyDescent="0.3">
      <c r="A4" s="5"/>
      <c r="B4" s="5"/>
      <c r="C4" s="5"/>
      <c r="D4" s="5"/>
      <c r="E4" s="5"/>
      <c r="F4" s="5"/>
      <c r="G4" s="5"/>
      <c r="H4" s="5"/>
      <c r="I4" s="13"/>
      <c r="J4" s="2"/>
      <c r="K4" s="4"/>
      <c r="L4" s="2"/>
      <c r="M4" s="2"/>
      <c r="N4" s="2"/>
    </row>
    <row r="5" spans="1:15" s="1" customFormat="1" ht="18.75" x14ac:dyDescent="0.3">
      <c r="A5" s="2"/>
      <c r="B5" s="3">
        <v>2009</v>
      </c>
      <c r="C5" s="3">
        <v>2010</v>
      </c>
      <c r="D5" s="3">
        <v>2011</v>
      </c>
      <c r="E5" s="3">
        <v>2012</v>
      </c>
      <c r="F5" s="3">
        <v>2013</v>
      </c>
      <c r="G5" s="3">
        <v>2014</v>
      </c>
      <c r="H5" s="3">
        <v>2015</v>
      </c>
      <c r="I5" s="3"/>
      <c r="J5" s="2"/>
      <c r="K5" s="4"/>
      <c r="L5" s="2"/>
      <c r="M5" s="2"/>
      <c r="N5" s="2"/>
    </row>
    <row r="6" spans="1:15" s="1" customFormat="1" ht="18.75" x14ac:dyDescent="0.3">
      <c r="A6" s="2"/>
      <c r="B6" s="3"/>
      <c r="C6" s="3"/>
      <c r="D6" s="3"/>
      <c r="E6" s="3"/>
      <c r="F6" s="3"/>
      <c r="G6" s="3"/>
      <c r="H6" s="3"/>
      <c r="I6" s="3"/>
      <c r="J6" s="2"/>
      <c r="K6" s="4"/>
      <c r="L6" s="2"/>
      <c r="M6" s="2"/>
      <c r="N6" s="2"/>
    </row>
    <row r="7" spans="1:15" s="1" customFormat="1" ht="18.75" x14ac:dyDescent="0.3">
      <c r="A7" s="2" t="s">
        <v>1</v>
      </c>
      <c r="B7" s="26">
        <v>30632</v>
      </c>
      <c r="C7" s="26">
        <v>45054</v>
      </c>
      <c r="D7" s="26">
        <v>49243</v>
      </c>
      <c r="E7" s="26">
        <v>48828</v>
      </c>
      <c r="F7" s="26">
        <v>45274</v>
      </c>
      <c r="G7" s="26">
        <v>43095</v>
      </c>
      <c r="H7" s="26">
        <v>34249</v>
      </c>
      <c r="I7" s="26"/>
      <c r="J7" s="2"/>
      <c r="K7" s="11"/>
      <c r="L7" s="2"/>
      <c r="M7" s="2"/>
      <c r="N7" s="2"/>
    </row>
    <row r="8" spans="1:15" s="1" customFormat="1" ht="19.5" customHeight="1" x14ac:dyDescent="0.3">
      <c r="A8" s="2" t="s">
        <v>2</v>
      </c>
      <c r="B8" s="26">
        <v>17570</v>
      </c>
      <c r="C8" s="26">
        <v>23497</v>
      </c>
      <c r="D8" s="26">
        <v>29624</v>
      </c>
      <c r="E8" s="26">
        <v>30035</v>
      </c>
      <c r="F8" s="26">
        <v>26375</v>
      </c>
      <c r="G8" s="26">
        <v>22942</v>
      </c>
      <c r="H8" s="26">
        <v>21126</v>
      </c>
      <c r="I8" s="26"/>
      <c r="J8" s="2"/>
      <c r="K8" s="7"/>
      <c r="L8" s="7"/>
      <c r="M8" s="2"/>
      <c r="N8" s="2"/>
    </row>
    <row r="9" spans="1:15" s="1" customFormat="1" ht="19.5" customHeight="1" x14ac:dyDescent="0.3">
      <c r="A9" s="2" t="s">
        <v>186</v>
      </c>
      <c r="B9" s="26">
        <v>8224.9</v>
      </c>
      <c r="C9" s="26">
        <v>9443.4</v>
      </c>
      <c r="D9" s="26">
        <v>12470.6</v>
      </c>
      <c r="E9" s="26">
        <v>12499.8</v>
      </c>
      <c r="F9" s="26">
        <v>10016.9</v>
      </c>
      <c r="G9" s="26">
        <v>9534.9</v>
      </c>
      <c r="H9" s="26">
        <v>6414.8</v>
      </c>
      <c r="I9" s="26"/>
      <c r="J9" s="2"/>
      <c r="K9" s="7"/>
      <c r="L9" s="7"/>
      <c r="M9" s="2"/>
      <c r="N9" s="2"/>
    </row>
    <row r="10" spans="1:15" s="1" customFormat="1" ht="18.75" customHeight="1" x14ac:dyDescent="0.3">
      <c r="A10" s="2" t="s">
        <v>3</v>
      </c>
      <c r="B10" s="26">
        <v>31.045915000000001</v>
      </c>
      <c r="C10" s="26">
        <v>41.651136000000001</v>
      </c>
      <c r="D10" s="26">
        <v>148.254367</v>
      </c>
      <c r="E10" s="26">
        <v>409.93470367999993</v>
      </c>
      <c r="F10" s="28">
        <v>457.45954769199989</v>
      </c>
      <c r="G10" s="28">
        <v>1037.2262237800001</v>
      </c>
      <c r="H10" s="26">
        <v>722.37359941199998</v>
      </c>
      <c r="I10" s="26"/>
      <c r="J10" s="2"/>
      <c r="K10" s="4"/>
      <c r="L10" s="8"/>
      <c r="M10" s="2"/>
      <c r="N10" s="10"/>
    </row>
    <row r="11" spans="1:15" ht="15.75" customHeight="1" x14ac:dyDescent="0.25">
      <c r="A11" s="2" t="s">
        <v>74</v>
      </c>
      <c r="B11" s="27">
        <v>22.047989999999999</v>
      </c>
      <c r="C11" s="27">
        <v>33.866610000000001</v>
      </c>
      <c r="D11" s="27">
        <v>131.583054</v>
      </c>
      <c r="E11" s="27">
        <v>392.28230867999997</v>
      </c>
      <c r="F11" s="27">
        <v>433.95916205199995</v>
      </c>
      <c r="G11" s="27">
        <v>1002.06715447</v>
      </c>
      <c r="H11" s="27">
        <v>681.80900705200008</v>
      </c>
      <c r="I11" s="27"/>
      <c r="K11" s="4"/>
      <c r="L11" s="8"/>
      <c r="N11" s="10"/>
    </row>
    <row r="12" spans="1:15" ht="15.75" customHeight="1" x14ac:dyDescent="0.25">
      <c r="B12" s="27"/>
      <c r="C12" s="27"/>
      <c r="D12" s="27"/>
      <c r="E12" s="27"/>
      <c r="F12" s="27"/>
      <c r="G12" s="27"/>
      <c r="H12" s="27"/>
      <c r="I12" s="27"/>
      <c r="K12" s="4"/>
      <c r="L12" s="8"/>
      <c r="N12" s="10"/>
    </row>
    <row r="13" spans="1:15" x14ac:dyDescent="0.25">
      <c r="A13" s="133" t="s">
        <v>179</v>
      </c>
      <c r="K13" s="4"/>
      <c r="L13" s="8"/>
      <c r="N13" s="10"/>
      <c r="O13" s="9"/>
    </row>
    <row r="14" spans="1:15" x14ac:dyDescent="0.25">
      <c r="A14" s="133"/>
      <c r="I14" s="12"/>
      <c r="K14" s="4"/>
      <c r="L14" s="8"/>
      <c r="N14" s="10"/>
      <c r="O14" s="9"/>
    </row>
    <row r="15" spans="1:15" x14ac:dyDescent="0.25">
      <c r="A15" s="133"/>
      <c r="I15" s="12"/>
      <c r="J15" s="4"/>
      <c r="K15" s="4"/>
      <c r="L15" s="8"/>
      <c r="N15" s="10"/>
      <c r="O15" s="9"/>
    </row>
    <row r="16" spans="1:15" x14ac:dyDescent="0.25">
      <c r="A16" s="141" t="s">
        <v>0</v>
      </c>
      <c r="B16" s="141"/>
      <c r="C16" s="141"/>
      <c r="D16" s="141"/>
      <c r="E16" s="141"/>
      <c r="F16" s="141"/>
      <c r="G16" s="141"/>
      <c r="H16" s="141"/>
      <c r="J16" s="4"/>
      <c r="K16" s="4"/>
      <c r="L16" s="8"/>
      <c r="N16" s="10"/>
      <c r="O16" s="9"/>
    </row>
    <row r="17" spans="1:14" ht="30" customHeight="1" x14ac:dyDescent="0.25">
      <c r="A17" s="141"/>
      <c r="B17" s="141"/>
      <c r="C17" s="141"/>
      <c r="D17" s="141"/>
      <c r="E17" s="141"/>
      <c r="F17" s="141"/>
      <c r="G17" s="141"/>
      <c r="H17" s="141"/>
      <c r="J17" s="4"/>
      <c r="K17" s="4"/>
      <c r="L17" s="8"/>
      <c r="N17" s="10"/>
    </row>
    <row r="18" spans="1:14" x14ac:dyDescent="0.25">
      <c r="A18" s="2" t="s">
        <v>20</v>
      </c>
      <c r="J18" s="4"/>
      <c r="K18" s="4"/>
      <c r="L18" s="8"/>
      <c r="N18" s="134"/>
    </row>
    <row r="19" spans="1:14" x14ac:dyDescent="0.25">
      <c r="J19" s="4"/>
      <c r="K19" s="4"/>
      <c r="L19" s="8"/>
      <c r="N19" s="134"/>
    </row>
    <row r="20" spans="1:14" x14ac:dyDescent="0.25">
      <c r="J20" s="4"/>
      <c r="K20" s="4"/>
      <c r="L20" s="8"/>
      <c r="N20" s="134"/>
    </row>
    <row r="21" spans="1:14" x14ac:dyDescent="0.25">
      <c r="J21" s="4"/>
      <c r="K21" s="4"/>
      <c r="L21" s="8"/>
      <c r="N21" s="134"/>
    </row>
    <row r="22" spans="1:14" x14ac:dyDescent="0.25">
      <c r="B22" s="6"/>
      <c r="K22" s="4"/>
      <c r="L22" s="4"/>
    </row>
    <row r="23" spans="1:14" x14ac:dyDescent="0.25">
      <c r="N23" s="4"/>
    </row>
    <row r="24" spans="1:14" x14ac:dyDescent="0.25">
      <c r="N24" s="4"/>
    </row>
  </sheetData>
  <mergeCells count="4">
    <mergeCell ref="A16:H17"/>
    <mergeCell ref="A2:H2"/>
    <mergeCell ref="A3:H3"/>
    <mergeCell ref="A1:H1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A21" sqref="A21"/>
    </sheetView>
  </sheetViews>
  <sheetFormatPr baseColWidth="10" defaultColWidth="9" defaultRowHeight="15.75" x14ac:dyDescent="0.25"/>
  <cols>
    <col min="1" max="1" width="102.25" bestFit="1" customWidth="1"/>
    <col min="2" max="2" width="21.75" customWidth="1"/>
    <col min="4" max="4" width="14.75" customWidth="1"/>
    <col min="5" max="5" width="12.375" customWidth="1"/>
    <col min="6" max="6" width="13.375" customWidth="1"/>
  </cols>
  <sheetData>
    <row r="1" spans="1:7" x14ac:dyDescent="0.25">
      <c r="A1" s="135" t="s">
        <v>46</v>
      </c>
      <c r="B1" s="135"/>
      <c r="C1" s="135"/>
      <c r="D1" s="135"/>
      <c r="E1" s="135"/>
      <c r="F1" s="135"/>
      <c r="G1" s="135"/>
    </row>
    <row r="2" spans="1:7" x14ac:dyDescent="0.25">
      <c r="A2" s="135" t="s">
        <v>180</v>
      </c>
      <c r="B2" s="135"/>
      <c r="C2" s="135"/>
      <c r="D2" s="135"/>
      <c r="E2" s="135"/>
      <c r="F2" s="135"/>
      <c r="G2" s="135"/>
    </row>
    <row r="4" spans="1:7" x14ac:dyDescent="0.25">
      <c r="B4" s="65" t="s">
        <v>146</v>
      </c>
      <c r="C4" s="65" t="s">
        <v>147</v>
      </c>
      <c r="D4" s="65" t="s">
        <v>155</v>
      </c>
      <c r="E4" s="65" t="s">
        <v>149</v>
      </c>
      <c r="F4" s="65" t="s">
        <v>150</v>
      </c>
      <c r="G4" s="65" t="s">
        <v>151</v>
      </c>
    </row>
    <row r="5" spans="1:7" x14ac:dyDescent="0.25">
      <c r="A5" s="2" t="s">
        <v>163</v>
      </c>
      <c r="B5" s="15">
        <v>1160.06</v>
      </c>
      <c r="C5" s="15">
        <v>15.68</v>
      </c>
      <c r="D5" s="15">
        <v>5494.5744259999992</v>
      </c>
      <c r="E5" s="15">
        <v>6.65</v>
      </c>
      <c r="F5" s="15">
        <v>0.87465999999999999</v>
      </c>
      <c r="G5" s="15">
        <v>0.80900000000000005</v>
      </c>
    </row>
    <row r="6" spans="1:7" x14ac:dyDescent="0.25">
      <c r="A6" s="2" t="s">
        <v>162</v>
      </c>
      <c r="B6" s="15">
        <v>489.95521739130442</v>
      </c>
      <c r="C6" s="15">
        <v>9.0106521739130425</v>
      </c>
      <c r="D6" s="15">
        <v>3012.3304635217382</v>
      </c>
      <c r="E6" s="15">
        <v>7.9039726905254852</v>
      </c>
      <c r="F6" s="15">
        <v>0.54724152173913032</v>
      </c>
      <c r="G6" s="15">
        <v>0.4045306521739131</v>
      </c>
    </row>
    <row r="7" spans="1:7" x14ac:dyDescent="0.25">
      <c r="A7" s="2" t="s">
        <v>158</v>
      </c>
      <c r="B7" s="35">
        <v>61902756.098006688</v>
      </c>
      <c r="C7" s="2"/>
      <c r="D7" s="2"/>
      <c r="E7" s="2"/>
      <c r="G7" s="2"/>
    </row>
    <row r="8" spans="1:7" x14ac:dyDescent="0.25">
      <c r="A8" s="2" t="s">
        <v>165</v>
      </c>
      <c r="B8" s="35">
        <f>115156927929.382/1000</f>
        <v>115156927.929382</v>
      </c>
    </row>
    <row r="9" spans="1:7" x14ac:dyDescent="0.25">
      <c r="A9" s="2" t="s">
        <v>159</v>
      </c>
      <c r="B9" s="36">
        <v>0.6136777028697592</v>
      </c>
      <c r="C9" s="2"/>
      <c r="D9" s="2"/>
      <c r="E9" s="2"/>
      <c r="G9" s="2"/>
    </row>
    <row r="10" spans="1:7" x14ac:dyDescent="0.25">
      <c r="A10" s="2" t="s">
        <v>164</v>
      </c>
      <c r="B10" s="36">
        <v>1.1416170047316712</v>
      </c>
      <c r="C10" s="2"/>
      <c r="D10" s="2"/>
      <c r="E10" s="2"/>
      <c r="G10" s="2"/>
    </row>
    <row r="11" spans="1:7" x14ac:dyDescent="0.25">
      <c r="A11" s="2"/>
      <c r="B11" s="36"/>
      <c r="C11" s="2"/>
      <c r="D11" s="2"/>
      <c r="E11" s="2"/>
      <c r="G11" s="2"/>
    </row>
    <row r="12" spans="1:7" x14ac:dyDescent="0.25">
      <c r="A12" s="2" t="s">
        <v>71</v>
      </c>
    </row>
    <row r="13" spans="1:7" x14ac:dyDescent="0.25">
      <c r="A13" s="2" t="s">
        <v>142</v>
      </c>
      <c r="B13" s="35">
        <v>100871770</v>
      </c>
      <c r="C13" s="2"/>
      <c r="D13" s="2"/>
      <c r="E13" s="2"/>
      <c r="G13" s="2"/>
    </row>
    <row r="15" spans="1:7" x14ac:dyDescent="0.25">
      <c r="A15" s="76" t="s">
        <v>181</v>
      </c>
    </row>
    <row r="16" spans="1:7" x14ac:dyDescent="0.25">
      <c r="A16" s="2" t="s">
        <v>20</v>
      </c>
    </row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A11" sqref="A11"/>
    </sheetView>
  </sheetViews>
  <sheetFormatPr baseColWidth="10" defaultColWidth="9" defaultRowHeight="15.75" x14ac:dyDescent="0.25"/>
  <cols>
    <col min="2" max="2" width="46.5" customWidth="1"/>
    <col min="3" max="3" width="14.375" customWidth="1"/>
    <col min="4" max="4" width="14" customWidth="1"/>
  </cols>
  <sheetData>
    <row r="1" spans="1:13" x14ac:dyDescent="0.25">
      <c r="A1" s="135" t="s">
        <v>94</v>
      </c>
      <c r="B1" s="135"/>
      <c r="C1" s="135"/>
      <c r="D1" s="135"/>
      <c r="E1" s="2"/>
      <c r="F1" s="2"/>
      <c r="G1" s="2"/>
      <c r="H1" s="2"/>
      <c r="I1" s="2"/>
      <c r="J1" s="2"/>
      <c r="K1" s="2"/>
      <c r="L1" s="2"/>
      <c r="M1" s="2"/>
    </row>
    <row r="2" spans="1:13" ht="22.5" customHeight="1" x14ac:dyDescent="0.25">
      <c r="A2" s="2" t="s">
        <v>88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2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2.5" customHeight="1" x14ac:dyDescent="0.25">
      <c r="A4" s="143" t="s">
        <v>89</v>
      </c>
      <c r="B4" s="144" t="s">
        <v>93</v>
      </c>
      <c r="C4" s="137" t="s">
        <v>92</v>
      </c>
      <c r="D4" s="137"/>
      <c r="E4" s="2"/>
      <c r="F4" s="2"/>
      <c r="G4" s="2"/>
      <c r="H4" s="2"/>
      <c r="I4" s="2"/>
      <c r="J4" s="2"/>
      <c r="K4" s="2"/>
      <c r="L4" s="2"/>
      <c r="M4" s="2"/>
    </row>
    <row r="5" spans="1:13" s="17" customFormat="1" x14ac:dyDescent="0.25">
      <c r="A5" s="143"/>
      <c r="B5" s="144"/>
      <c r="C5" s="57" t="s">
        <v>90</v>
      </c>
      <c r="D5" s="57" t="s">
        <v>91</v>
      </c>
      <c r="E5" s="57"/>
      <c r="F5" s="57"/>
      <c r="G5" s="57"/>
      <c r="H5" s="57"/>
      <c r="I5" s="57"/>
      <c r="J5" s="57"/>
      <c r="K5" s="57"/>
      <c r="L5" s="57"/>
      <c r="M5" s="57"/>
    </row>
    <row r="6" spans="1:13" x14ac:dyDescent="0.25">
      <c r="A6" s="61" t="s">
        <v>81</v>
      </c>
      <c r="B6" s="62" t="s">
        <v>82</v>
      </c>
      <c r="C6" s="63">
        <v>0.86178733918969896</v>
      </c>
      <c r="D6" s="63">
        <v>1.0829924064707994</v>
      </c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61" t="s">
        <v>83</v>
      </c>
      <c r="B7" s="62" t="s">
        <v>84</v>
      </c>
      <c r="C7" s="63">
        <v>0.86072073240606695</v>
      </c>
      <c r="D7" s="63">
        <v>0.78713297629402712</v>
      </c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61" t="s">
        <v>85</v>
      </c>
      <c r="B8" s="62" t="s">
        <v>86</v>
      </c>
      <c r="C8" s="63">
        <v>0.97749906683498644</v>
      </c>
      <c r="D8" s="63">
        <v>0.67269608058367081</v>
      </c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60" t="s">
        <v>64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26.25" customHeight="1" x14ac:dyDescent="0.25">
      <c r="A12" s="142" t="s">
        <v>87</v>
      </c>
      <c r="B12" s="142"/>
      <c r="C12" s="142"/>
      <c r="D12" s="14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142"/>
      <c r="B13" s="142"/>
      <c r="C13" s="142"/>
      <c r="D13" s="142"/>
    </row>
  </sheetData>
  <mergeCells count="5">
    <mergeCell ref="A12:D13"/>
    <mergeCell ref="A1:D1"/>
    <mergeCell ref="C4:D4"/>
    <mergeCell ref="A4:A5"/>
    <mergeCell ref="B4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topLeftCell="A4" zoomScale="60" zoomScaleNormal="60" workbookViewId="0">
      <selection sqref="A1:H1"/>
    </sheetView>
  </sheetViews>
  <sheetFormatPr baseColWidth="10" defaultColWidth="9" defaultRowHeight="15.75" x14ac:dyDescent="0.25"/>
  <cols>
    <col min="1" max="1" width="16.75" customWidth="1"/>
    <col min="2" max="2" width="38.25" customWidth="1"/>
    <col min="3" max="3" width="33.5" customWidth="1"/>
    <col min="4" max="4" width="18.125" customWidth="1"/>
    <col min="5" max="5" width="20.625" customWidth="1"/>
    <col min="6" max="6" width="18.75" customWidth="1"/>
    <col min="7" max="7" width="15.875" customWidth="1"/>
    <col min="8" max="8" width="17.75" customWidth="1"/>
    <col min="9" max="9" width="21" customWidth="1"/>
    <col min="10" max="10" width="19.75" customWidth="1"/>
  </cols>
  <sheetData>
    <row r="1" spans="1:18" x14ac:dyDescent="0.25">
      <c r="A1" s="137" t="s">
        <v>184</v>
      </c>
      <c r="B1" s="137"/>
      <c r="C1" s="137"/>
      <c r="D1" s="137"/>
      <c r="E1" s="137"/>
      <c r="F1" s="137"/>
      <c r="G1" s="137"/>
      <c r="H1" s="137"/>
      <c r="I1" s="15"/>
      <c r="J1" s="2"/>
      <c r="K1" s="2"/>
      <c r="L1" s="2"/>
      <c r="M1" s="2"/>
      <c r="N1" s="2"/>
      <c r="O1" s="2"/>
      <c r="P1" s="2"/>
      <c r="Q1" s="2"/>
      <c r="R1" s="2"/>
    </row>
    <row r="2" spans="1:18" ht="20.65" customHeight="1" x14ac:dyDescent="0.25">
      <c r="A2" s="137" t="s">
        <v>140</v>
      </c>
      <c r="B2" s="137"/>
      <c r="C2" s="137"/>
      <c r="D2" s="137"/>
      <c r="E2" s="137"/>
      <c r="F2" s="137"/>
      <c r="G2" s="137"/>
      <c r="H2" s="137"/>
      <c r="I2" s="15"/>
      <c r="J2" s="2"/>
      <c r="K2" s="2"/>
      <c r="L2" s="2"/>
      <c r="M2" s="2"/>
      <c r="N2" s="2"/>
      <c r="O2" s="2"/>
      <c r="P2" s="2"/>
      <c r="Q2" s="2"/>
      <c r="R2" s="2"/>
    </row>
    <row r="3" spans="1:18" s="99" customFormat="1" x14ac:dyDescent="0.25">
      <c r="A3" s="96"/>
      <c r="B3" s="96"/>
      <c r="I3" s="98"/>
      <c r="J3" s="96"/>
      <c r="K3" s="96"/>
      <c r="L3" s="96"/>
      <c r="M3" s="96"/>
      <c r="N3" s="96"/>
      <c r="O3" s="96"/>
      <c r="P3" s="96"/>
      <c r="Q3" s="96"/>
      <c r="R3" s="96"/>
    </row>
    <row r="4" spans="1:18" x14ac:dyDescent="0.25">
      <c r="A4" s="96" t="s">
        <v>95</v>
      </c>
      <c r="B4" s="96" t="s">
        <v>96</v>
      </c>
      <c r="C4" s="97" t="s">
        <v>146</v>
      </c>
      <c r="D4" s="97" t="s">
        <v>147</v>
      </c>
      <c r="E4" s="97" t="s">
        <v>148</v>
      </c>
      <c r="F4" s="97" t="s">
        <v>149</v>
      </c>
      <c r="G4" s="97" t="s">
        <v>150</v>
      </c>
      <c r="H4" s="97" t="s">
        <v>151</v>
      </c>
      <c r="I4" s="15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6" t="s">
        <v>97</v>
      </c>
      <c r="B5" s="16" t="s">
        <v>98</v>
      </c>
      <c r="C5" s="67">
        <v>3200000</v>
      </c>
      <c r="D5" s="67">
        <v>26008000</v>
      </c>
      <c r="E5" s="67">
        <v>2960000</v>
      </c>
      <c r="F5" s="67"/>
      <c r="G5" s="67"/>
      <c r="H5" s="67"/>
      <c r="I5" s="68"/>
      <c r="J5" s="2"/>
      <c r="K5" s="2"/>
      <c r="L5" s="2"/>
      <c r="M5" s="2"/>
      <c r="N5" s="2"/>
      <c r="O5" s="2"/>
      <c r="P5" s="2"/>
      <c r="Q5" s="2"/>
      <c r="R5" s="2"/>
    </row>
    <row r="6" spans="1:18" x14ac:dyDescent="0.25">
      <c r="A6" s="16" t="s">
        <v>99</v>
      </c>
      <c r="B6" s="16" t="s">
        <v>98</v>
      </c>
      <c r="C6" s="67"/>
      <c r="D6" s="67"/>
      <c r="E6" s="67">
        <v>3033625</v>
      </c>
      <c r="F6" s="67"/>
      <c r="G6" s="67"/>
      <c r="H6" s="67"/>
      <c r="I6" s="68"/>
      <c r="J6" s="2"/>
      <c r="K6" s="2"/>
      <c r="L6" s="2"/>
      <c r="M6" s="2"/>
      <c r="N6" s="2"/>
      <c r="O6" s="2"/>
      <c r="P6" s="2"/>
      <c r="Q6" s="2"/>
      <c r="R6" s="2"/>
    </row>
    <row r="7" spans="1:18" x14ac:dyDescent="0.25">
      <c r="A7" s="16" t="s">
        <v>100</v>
      </c>
      <c r="B7" s="16" t="s">
        <v>98</v>
      </c>
      <c r="C7" s="67"/>
      <c r="D7" s="67"/>
      <c r="E7" s="67">
        <v>3509897</v>
      </c>
      <c r="F7" s="67"/>
      <c r="G7" s="67"/>
      <c r="H7" s="67"/>
      <c r="I7" s="68"/>
      <c r="J7" s="2"/>
      <c r="K7" s="2"/>
      <c r="L7" s="2"/>
      <c r="M7" s="2"/>
      <c r="N7" s="2"/>
      <c r="O7" s="2"/>
      <c r="P7" s="2"/>
      <c r="Q7" s="2"/>
      <c r="R7" s="2"/>
    </row>
    <row r="8" spans="1:18" x14ac:dyDescent="0.25">
      <c r="A8" s="16" t="s">
        <v>101</v>
      </c>
      <c r="B8" s="16" t="s">
        <v>102</v>
      </c>
      <c r="C8" s="67">
        <v>4820000</v>
      </c>
      <c r="D8" s="67">
        <v>6340000</v>
      </c>
      <c r="E8" s="67"/>
      <c r="F8" s="67"/>
      <c r="G8" s="67"/>
      <c r="H8" s="67"/>
      <c r="I8" s="68"/>
      <c r="J8" s="2"/>
      <c r="K8" s="2"/>
      <c r="L8" s="2"/>
      <c r="M8" s="2"/>
      <c r="N8" s="2"/>
      <c r="O8" s="2"/>
      <c r="P8" s="2"/>
      <c r="Q8" s="2"/>
      <c r="R8" s="2"/>
    </row>
    <row r="9" spans="1:18" x14ac:dyDescent="0.25">
      <c r="A9" s="16" t="s">
        <v>103</v>
      </c>
      <c r="B9" s="16" t="s">
        <v>104</v>
      </c>
      <c r="C9" s="67">
        <v>2040000</v>
      </c>
      <c r="D9" s="67">
        <v>11500000</v>
      </c>
      <c r="E9" s="67">
        <v>36740</v>
      </c>
      <c r="F9" s="67"/>
      <c r="G9" s="67"/>
      <c r="H9" s="67"/>
      <c r="I9" s="15"/>
      <c r="J9" s="2"/>
      <c r="K9" s="2"/>
      <c r="L9" s="2"/>
      <c r="M9" s="2"/>
      <c r="N9" s="2"/>
      <c r="O9" s="2"/>
      <c r="P9" s="2"/>
      <c r="Q9" s="2"/>
      <c r="R9" s="2"/>
    </row>
    <row r="10" spans="1:18" x14ac:dyDescent="0.25">
      <c r="A10" s="16" t="s">
        <v>105</v>
      </c>
      <c r="B10" s="16" t="s">
        <v>106</v>
      </c>
      <c r="C10" s="67">
        <v>600000</v>
      </c>
      <c r="D10" s="67">
        <v>4307000</v>
      </c>
      <c r="E10" s="67"/>
      <c r="F10" s="67"/>
      <c r="G10" s="67"/>
      <c r="H10" s="67"/>
      <c r="I10" s="15"/>
      <c r="J10" s="2"/>
      <c r="K10" s="2"/>
      <c r="L10" s="2"/>
      <c r="M10" s="2"/>
      <c r="N10" s="2"/>
      <c r="O10" s="2"/>
      <c r="P10" s="2"/>
      <c r="Q10" s="2"/>
      <c r="R10" s="2"/>
    </row>
    <row r="11" spans="1:18" x14ac:dyDescent="0.25">
      <c r="A11" s="16" t="s">
        <v>107</v>
      </c>
      <c r="B11" s="16" t="s">
        <v>108</v>
      </c>
      <c r="C11" s="67">
        <v>584457</v>
      </c>
      <c r="D11" s="67">
        <v>10911000</v>
      </c>
      <c r="E11" s="67">
        <v>141520</v>
      </c>
      <c r="F11" s="67"/>
      <c r="G11" s="67">
        <v>409000000</v>
      </c>
      <c r="H11" s="67">
        <v>37760000</v>
      </c>
      <c r="I11" s="15"/>
      <c r="J11" s="2"/>
      <c r="K11" s="2"/>
      <c r="L11" s="2"/>
      <c r="M11" s="2"/>
      <c r="N11" s="2"/>
      <c r="O11" s="2"/>
      <c r="P11" s="2"/>
      <c r="Q11" s="2"/>
      <c r="R11" s="2"/>
    </row>
    <row r="12" spans="1:18" x14ac:dyDescent="0.25">
      <c r="A12" s="16" t="s">
        <v>109</v>
      </c>
      <c r="B12" s="16" t="s">
        <v>110</v>
      </c>
      <c r="C12" s="67"/>
      <c r="D12" s="67"/>
      <c r="E12" s="67">
        <v>2226000</v>
      </c>
      <c r="F12" s="67">
        <v>2171199</v>
      </c>
      <c r="G12" s="67"/>
      <c r="H12" s="67"/>
      <c r="I12" s="15"/>
      <c r="J12" s="2"/>
      <c r="K12" s="2"/>
      <c r="L12" s="2"/>
      <c r="M12" s="2"/>
      <c r="N12" s="2"/>
      <c r="O12" s="2"/>
      <c r="P12" s="2"/>
      <c r="Q12" s="2"/>
      <c r="R12" s="2"/>
    </row>
    <row r="13" spans="1:18" x14ac:dyDescent="0.25">
      <c r="A13" s="16" t="s">
        <v>111</v>
      </c>
      <c r="B13" s="16" t="s">
        <v>112</v>
      </c>
      <c r="C13" s="67"/>
      <c r="D13" s="67"/>
      <c r="E13" s="67">
        <v>3109000</v>
      </c>
      <c r="F13" s="67">
        <v>442774000</v>
      </c>
      <c r="G13" s="67"/>
      <c r="H13" s="67"/>
      <c r="I13" s="15"/>
      <c r="J13" s="2"/>
      <c r="K13" s="2"/>
      <c r="L13" s="2"/>
      <c r="M13" s="2"/>
      <c r="N13" s="2"/>
      <c r="O13" s="2"/>
      <c r="P13" s="2"/>
      <c r="Q13" s="2"/>
      <c r="R13" s="2"/>
    </row>
    <row r="14" spans="1:18" x14ac:dyDescent="0.25">
      <c r="A14" s="16" t="s">
        <v>113</v>
      </c>
      <c r="B14" s="16" t="s">
        <v>114</v>
      </c>
      <c r="C14" s="67">
        <v>8000000</v>
      </c>
      <c r="D14" s="67">
        <v>28500000</v>
      </c>
      <c r="E14" s="67">
        <v>362874</v>
      </c>
      <c r="F14" s="67"/>
      <c r="G14" s="67"/>
      <c r="H14" s="67"/>
      <c r="I14" s="15"/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25">
      <c r="A15" s="16" t="s">
        <v>115</v>
      </c>
      <c r="B15" s="16" t="s">
        <v>116</v>
      </c>
      <c r="C15" s="67">
        <v>405000</v>
      </c>
      <c r="D15" s="67"/>
      <c r="E15" s="67"/>
      <c r="F15" s="67"/>
      <c r="G15" s="67"/>
      <c r="H15" s="67"/>
      <c r="I15" s="15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25">
      <c r="A16" s="16" t="s">
        <v>117</v>
      </c>
      <c r="B16" s="16" t="s">
        <v>116</v>
      </c>
      <c r="C16" s="67">
        <v>1118000</v>
      </c>
      <c r="D16" s="67">
        <v>9901000</v>
      </c>
      <c r="E16" s="67"/>
      <c r="F16" s="67"/>
      <c r="G16" s="67"/>
      <c r="H16" s="67"/>
      <c r="I16" s="15"/>
      <c r="J16" s="2"/>
      <c r="K16" s="2"/>
      <c r="L16" s="2"/>
      <c r="M16" s="2"/>
      <c r="N16" s="2"/>
      <c r="O16" s="2"/>
      <c r="P16" s="2"/>
      <c r="Q16" s="2"/>
      <c r="R16" s="2"/>
    </row>
    <row r="17" spans="1:18" x14ac:dyDescent="0.25">
      <c r="A17" s="16" t="s">
        <v>118</v>
      </c>
      <c r="B17" s="16" t="s">
        <v>116</v>
      </c>
      <c r="C17" s="67">
        <v>856000</v>
      </c>
      <c r="D17" s="67">
        <v>5569000</v>
      </c>
      <c r="E17" s="67"/>
      <c r="F17" s="67"/>
      <c r="G17" s="67"/>
      <c r="H17" s="67"/>
      <c r="I17" s="15"/>
      <c r="J17" s="2"/>
      <c r="K17" s="2"/>
      <c r="L17" s="2"/>
      <c r="M17" s="2"/>
      <c r="N17" s="2"/>
      <c r="O17" s="2"/>
      <c r="P17" s="2"/>
      <c r="Q17" s="2"/>
      <c r="R17" s="2"/>
    </row>
    <row r="18" spans="1:18" x14ac:dyDescent="0.25">
      <c r="A18" s="16" t="s">
        <v>119</v>
      </c>
      <c r="B18" s="16" t="s">
        <v>120</v>
      </c>
      <c r="C18" s="67">
        <v>258239</v>
      </c>
      <c r="D18" s="67">
        <v>2846755</v>
      </c>
      <c r="E18" s="67">
        <v>45790</v>
      </c>
      <c r="F18" s="67"/>
      <c r="G18" s="67">
        <v>5202891</v>
      </c>
      <c r="H18" s="67">
        <v>5716754</v>
      </c>
      <c r="I18" s="15"/>
      <c r="J18" s="2"/>
      <c r="K18" s="2"/>
      <c r="L18" s="2"/>
      <c r="M18" s="2"/>
      <c r="N18" s="2"/>
      <c r="O18" s="2"/>
      <c r="P18" s="2"/>
      <c r="Q18" s="2"/>
      <c r="R18" s="2"/>
    </row>
    <row r="19" spans="1:18" x14ac:dyDescent="0.25">
      <c r="A19" s="16"/>
      <c r="B19" s="16"/>
      <c r="C19" s="67"/>
      <c r="D19" s="67"/>
      <c r="E19" s="67"/>
      <c r="F19" s="67"/>
      <c r="G19" s="67"/>
      <c r="H19" s="67"/>
      <c r="I19" s="15"/>
      <c r="J19" s="2"/>
      <c r="K19" s="2"/>
      <c r="L19" s="2"/>
      <c r="M19" s="2"/>
      <c r="N19" s="2"/>
      <c r="O19" s="2"/>
      <c r="P19" s="2"/>
      <c r="Q19" s="2"/>
      <c r="R19" s="2"/>
    </row>
    <row r="20" spans="1:18" s="84" customFormat="1" x14ac:dyDescent="0.25">
      <c r="A20" s="87" t="s">
        <v>145</v>
      </c>
      <c r="B20" s="87"/>
      <c r="C20" s="95">
        <f>SUM(C5:C19)</f>
        <v>21881696</v>
      </c>
      <c r="D20" s="95">
        <f>SUM(D5:D19)</f>
        <v>105882755</v>
      </c>
      <c r="E20" s="95">
        <f>SUM(E5:E19)</f>
        <v>15425446</v>
      </c>
      <c r="F20" s="95">
        <f>SUM(F5:F19)</f>
        <v>444945199</v>
      </c>
      <c r="G20" s="95">
        <f>SUM(G11:G19)</f>
        <v>414202891</v>
      </c>
      <c r="H20" s="95">
        <f>SUM(H11:H19)</f>
        <v>43476754</v>
      </c>
      <c r="I20" s="82"/>
      <c r="J20" s="39"/>
      <c r="K20" s="39"/>
      <c r="L20" s="39"/>
      <c r="M20" s="39"/>
      <c r="N20" s="39"/>
      <c r="O20" s="39"/>
      <c r="P20" s="39"/>
      <c r="Q20" s="39"/>
      <c r="R20" s="39"/>
    </row>
    <row r="21" spans="1:18" s="94" customFormat="1" ht="18.95" customHeight="1" x14ac:dyDescent="0.25">
      <c r="A21" s="146" t="s">
        <v>152</v>
      </c>
      <c r="B21" s="147"/>
      <c r="C21" s="92">
        <f t="shared" ref="C21:H21" si="0">+C20*C83</f>
        <v>25384080261.759998</v>
      </c>
      <c r="D21" s="92">
        <f t="shared" si="0"/>
        <v>1660241598.3999999</v>
      </c>
      <c r="E21" s="92">
        <f t="shared" si="0"/>
        <v>84756261101.243988</v>
      </c>
      <c r="F21" s="92">
        <f t="shared" si="0"/>
        <v>2958885573.3500004</v>
      </c>
      <c r="G21" s="92">
        <f t="shared" si="0"/>
        <v>362286700.64205998</v>
      </c>
      <c r="H21" s="92">
        <f t="shared" si="0"/>
        <v>35172693.986000001</v>
      </c>
      <c r="I21" s="93"/>
      <c r="J21" s="83"/>
      <c r="K21" s="83"/>
      <c r="L21" s="83"/>
      <c r="M21" s="83"/>
      <c r="N21" s="83"/>
      <c r="O21" s="83"/>
      <c r="P21" s="83"/>
      <c r="Q21" s="83"/>
      <c r="R21" s="83"/>
    </row>
    <row r="23" spans="1:18" s="84" customFormat="1" x14ac:dyDescent="0.25">
      <c r="A23" s="69" t="s">
        <v>71</v>
      </c>
      <c r="B23" s="78"/>
      <c r="C23" s="79"/>
      <c r="D23" s="79"/>
      <c r="E23" s="80"/>
      <c r="F23" s="80"/>
      <c r="G23" s="81"/>
      <c r="H23" s="80"/>
      <c r="I23" s="82"/>
      <c r="J23" s="83"/>
      <c r="K23" s="39"/>
      <c r="L23" s="39"/>
      <c r="M23" s="39"/>
      <c r="N23" s="39"/>
      <c r="O23" s="39"/>
      <c r="P23" s="39"/>
      <c r="Q23" s="39"/>
      <c r="R23" s="39"/>
    </row>
    <row r="24" spans="1:18" s="101" customFormat="1" x14ac:dyDescent="0.25">
      <c r="A24" s="100" t="s">
        <v>153</v>
      </c>
      <c r="C24" s="102">
        <v>489.95521739130442</v>
      </c>
      <c r="D24" s="103">
        <v>9.0106521739130425</v>
      </c>
      <c r="E24" s="103">
        <v>3012.3304635217382</v>
      </c>
      <c r="F24" s="104">
        <v>7.9039726905254852</v>
      </c>
      <c r="G24" s="104">
        <v>0.54724152173913032</v>
      </c>
      <c r="H24" s="104">
        <v>0.4045306521739131</v>
      </c>
      <c r="I24" s="105"/>
      <c r="J24" s="106"/>
      <c r="K24" s="107"/>
      <c r="L24" s="107"/>
      <c r="M24" s="107"/>
      <c r="N24" s="107"/>
      <c r="O24" s="107"/>
      <c r="P24" s="107"/>
      <c r="Q24" s="107"/>
      <c r="R24" s="107"/>
    </row>
    <row r="25" spans="1:18" s="101" customFormat="1" x14ac:dyDescent="0.25">
      <c r="A25" s="100"/>
      <c r="C25" s="102"/>
      <c r="D25" s="103"/>
      <c r="E25" s="103"/>
      <c r="F25" s="104"/>
      <c r="G25" s="104"/>
      <c r="H25" s="104"/>
      <c r="I25" s="105"/>
      <c r="J25" s="106"/>
      <c r="K25" s="107"/>
      <c r="L25" s="107"/>
      <c r="M25" s="107"/>
      <c r="N25" s="107"/>
      <c r="O25" s="107"/>
      <c r="P25" s="107"/>
      <c r="Q25" s="107"/>
      <c r="R25" s="107"/>
    </row>
    <row r="26" spans="1:18" s="101" customFormat="1" x14ac:dyDescent="0.25">
      <c r="A26" s="76" t="s">
        <v>128</v>
      </c>
      <c r="B26" s="2"/>
      <c r="C26" s="102"/>
      <c r="D26" s="103"/>
      <c r="E26" s="103"/>
      <c r="F26" s="104"/>
      <c r="G26" s="104"/>
      <c r="H26" s="104"/>
      <c r="I26" s="105"/>
      <c r="J26" s="106"/>
      <c r="K26" s="107"/>
      <c r="L26" s="107"/>
      <c r="M26" s="107"/>
      <c r="N26" s="107"/>
      <c r="O26" s="107"/>
      <c r="P26" s="107"/>
      <c r="Q26" s="107"/>
      <c r="R26" s="107"/>
    </row>
    <row r="27" spans="1:18" s="101" customFormat="1" x14ac:dyDescent="0.25">
      <c r="A27" s="2" t="s">
        <v>129</v>
      </c>
      <c r="B27" s="16"/>
      <c r="C27" s="102"/>
      <c r="D27" s="103"/>
      <c r="E27" s="103"/>
      <c r="F27" s="104"/>
      <c r="G27" s="104"/>
      <c r="H27" s="104"/>
      <c r="I27" s="105"/>
      <c r="J27" s="106"/>
      <c r="K27" s="107"/>
      <c r="L27" s="107"/>
      <c r="M27" s="107"/>
      <c r="N27" s="107"/>
      <c r="O27" s="107"/>
      <c r="P27" s="107"/>
      <c r="Q27" s="107"/>
      <c r="R27" s="107"/>
    </row>
    <row r="28" spans="1:18" s="101" customFormat="1" x14ac:dyDescent="0.25">
      <c r="A28" s="66" t="s">
        <v>130</v>
      </c>
      <c r="B28" s="77" t="s">
        <v>131</v>
      </c>
      <c r="C28" s="102"/>
      <c r="D28" s="103"/>
      <c r="E28" s="103"/>
      <c r="F28" s="104"/>
      <c r="G28" s="104"/>
      <c r="H28" s="104"/>
      <c r="I28" s="105"/>
      <c r="J28" s="106"/>
      <c r="K28" s="107"/>
      <c r="L28" s="107"/>
      <c r="M28" s="107"/>
      <c r="N28" s="107"/>
      <c r="O28" s="107"/>
      <c r="P28" s="107"/>
      <c r="Q28" s="107"/>
      <c r="R28" s="107"/>
    </row>
    <row r="29" spans="1:18" s="101" customFormat="1" x14ac:dyDescent="0.25">
      <c r="A29" s="66" t="s">
        <v>132</v>
      </c>
      <c r="B29" s="77" t="s">
        <v>131</v>
      </c>
      <c r="C29" s="102"/>
      <c r="D29" s="103"/>
      <c r="E29" s="103"/>
      <c r="F29" s="104"/>
      <c r="G29" s="104"/>
      <c r="H29" s="104"/>
      <c r="I29" s="105"/>
      <c r="J29" s="106"/>
      <c r="K29" s="107"/>
      <c r="L29" s="107"/>
      <c r="M29" s="107"/>
      <c r="N29" s="107"/>
      <c r="O29" s="107"/>
      <c r="P29" s="107"/>
      <c r="Q29" s="107"/>
      <c r="R29" s="107"/>
    </row>
    <row r="30" spans="1:18" s="101" customFormat="1" x14ac:dyDescent="0.25">
      <c r="A30" s="66" t="s">
        <v>133</v>
      </c>
      <c r="B30" s="2" t="s">
        <v>134</v>
      </c>
      <c r="C30" s="102"/>
      <c r="D30" s="103"/>
      <c r="E30" s="103"/>
      <c r="F30" s="104"/>
      <c r="G30" s="104"/>
      <c r="H30" s="104"/>
      <c r="I30" s="105"/>
      <c r="J30" s="106"/>
      <c r="K30" s="107"/>
      <c r="L30" s="107"/>
      <c r="M30" s="107"/>
      <c r="N30" s="107"/>
      <c r="O30" s="107"/>
      <c r="P30" s="107"/>
      <c r="Q30" s="107"/>
      <c r="R30" s="107"/>
    </row>
    <row r="31" spans="1:18" s="101" customFormat="1" x14ac:dyDescent="0.25">
      <c r="A31" s="66" t="s">
        <v>135</v>
      </c>
      <c r="B31" s="16" t="s">
        <v>136</v>
      </c>
      <c r="C31" s="102"/>
      <c r="D31" s="103"/>
      <c r="E31" s="103"/>
      <c r="F31" s="104"/>
      <c r="G31" s="104"/>
      <c r="H31" s="104"/>
      <c r="I31" s="105"/>
      <c r="J31" s="106"/>
      <c r="K31" s="107"/>
      <c r="L31" s="107"/>
      <c r="M31" s="107"/>
      <c r="N31" s="107"/>
      <c r="O31" s="107"/>
      <c r="P31" s="107"/>
      <c r="Q31" s="107"/>
      <c r="R31" s="107"/>
    </row>
    <row r="32" spans="1:18" s="101" customFormat="1" x14ac:dyDescent="0.25">
      <c r="A32" s="66" t="s">
        <v>137</v>
      </c>
      <c r="B32" s="16" t="s">
        <v>138</v>
      </c>
      <c r="C32" s="102"/>
      <c r="D32" s="103"/>
      <c r="E32" s="103"/>
      <c r="F32" s="104"/>
      <c r="G32" s="104"/>
      <c r="H32" s="104"/>
      <c r="I32" s="105"/>
      <c r="J32" s="106"/>
      <c r="K32" s="107"/>
      <c r="L32" s="107"/>
      <c r="M32" s="107"/>
      <c r="N32" s="107"/>
      <c r="O32" s="107"/>
      <c r="P32" s="107"/>
      <c r="Q32" s="107"/>
      <c r="R32" s="107"/>
    </row>
    <row r="33" spans="1:18" s="84" customFormat="1" x14ac:dyDescent="0.25">
      <c r="A33" s="66" t="s">
        <v>139</v>
      </c>
      <c r="B33" s="16" t="s">
        <v>138</v>
      </c>
      <c r="C33" s="79"/>
      <c r="D33" s="79"/>
      <c r="E33" s="80"/>
      <c r="F33" s="80"/>
      <c r="G33" s="81"/>
      <c r="H33" s="80"/>
      <c r="I33" s="82"/>
      <c r="J33" s="83"/>
      <c r="K33" s="39"/>
      <c r="L33" s="39"/>
      <c r="M33" s="39"/>
      <c r="N33" s="39"/>
      <c r="O33" s="39"/>
      <c r="P33" s="39"/>
      <c r="Q33" s="39"/>
      <c r="R33" s="39"/>
    </row>
    <row r="34" spans="1:18" s="84" customFormat="1" x14ac:dyDescent="0.25">
      <c r="A34" s="2" t="s">
        <v>20</v>
      </c>
      <c r="B34" s="16"/>
      <c r="C34" s="79"/>
      <c r="D34" s="79"/>
      <c r="E34" s="80"/>
      <c r="F34" s="80"/>
      <c r="G34" s="81"/>
      <c r="H34" s="80"/>
      <c r="I34" s="82"/>
      <c r="J34" s="83"/>
      <c r="K34" s="39"/>
      <c r="L34" s="39"/>
      <c r="M34" s="39"/>
      <c r="N34" s="39"/>
      <c r="O34" s="39"/>
      <c r="P34" s="39"/>
      <c r="Q34" s="39"/>
      <c r="R34" s="39"/>
    </row>
    <row r="35" spans="1:18" s="84" customFormat="1" x14ac:dyDescent="0.25">
      <c r="A35" s="66"/>
      <c r="B35" s="16"/>
      <c r="C35" s="79"/>
      <c r="D35" s="79"/>
      <c r="E35" s="80"/>
      <c r="F35" s="80"/>
      <c r="G35" s="81"/>
      <c r="H35" s="80"/>
      <c r="I35" s="82"/>
      <c r="J35" s="83"/>
      <c r="K35" s="39"/>
      <c r="L35" s="39"/>
      <c r="M35" s="39"/>
      <c r="N35" s="39"/>
      <c r="O35" s="39"/>
      <c r="P35" s="39"/>
      <c r="Q35" s="39"/>
      <c r="R35" s="39"/>
    </row>
    <row r="36" spans="1:18" s="127" customFormat="1" x14ac:dyDescent="0.25">
      <c r="A36" s="119" t="s">
        <v>161</v>
      </c>
      <c r="B36" s="120"/>
      <c r="C36" s="121"/>
      <c r="D36" s="121"/>
      <c r="E36" s="122"/>
      <c r="F36" s="122"/>
      <c r="G36" s="123"/>
      <c r="H36" s="122"/>
      <c r="I36" s="124"/>
      <c r="J36" s="125"/>
      <c r="K36" s="126"/>
      <c r="L36" s="126"/>
      <c r="M36" s="126"/>
      <c r="N36" s="126"/>
      <c r="O36" s="126"/>
      <c r="P36" s="126"/>
      <c r="Q36" s="126"/>
      <c r="R36" s="126"/>
    </row>
    <row r="37" spans="1:18" ht="36.4" customHeight="1" x14ac:dyDescent="0.25">
      <c r="A37" s="70"/>
      <c r="B37" s="70"/>
      <c r="C37" s="71" t="s">
        <v>121</v>
      </c>
      <c r="D37" s="71" t="s">
        <v>122</v>
      </c>
      <c r="E37" s="71" t="s">
        <v>123</v>
      </c>
      <c r="F37" s="71" t="s">
        <v>124</v>
      </c>
      <c r="G37" s="71" t="s">
        <v>125</v>
      </c>
      <c r="H37" s="71" t="s">
        <v>126</v>
      </c>
      <c r="I37" s="72" t="s">
        <v>127</v>
      </c>
      <c r="J37" s="71"/>
      <c r="K37" s="70"/>
      <c r="L37" s="70"/>
      <c r="M37" s="70"/>
      <c r="N37" s="70"/>
      <c r="O37" s="70"/>
      <c r="P37" s="70"/>
      <c r="Q37" s="70"/>
      <c r="R37" s="70"/>
    </row>
    <row r="38" spans="1:18" x14ac:dyDescent="0.25">
      <c r="A38" s="2"/>
      <c r="B38" s="59">
        <v>1970</v>
      </c>
      <c r="C38" s="15">
        <v>36.020000000000003</v>
      </c>
      <c r="D38" s="15">
        <v>1.63</v>
      </c>
      <c r="E38" s="15">
        <v>1415.3660399999999</v>
      </c>
      <c r="F38" s="15">
        <v>1.7233560090702946</v>
      </c>
      <c r="G38" s="15">
        <v>0.13400000000000001</v>
      </c>
      <c r="H38" s="15">
        <v>0.13699999999999998</v>
      </c>
      <c r="I38" s="15">
        <f t="shared" ref="I38:I83" si="1">+(+$C$20*C38)+($D$20*D38)+($E$20*E38)+($F$20*F38)+($G$20*G38)+($H$20*H38)</f>
        <v>23621678485.919468</v>
      </c>
      <c r="J38" s="15"/>
      <c r="K38" s="15"/>
      <c r="L38" s="2"/>
      <c r="M38" s="2"/>
      <c r="N38" s="2"/>
      <c r="O38" s="2"/>
      <c r="P38" s="2"/>
      <c r="Q38" s="2"/>
      <c r="R38" s="2"/>
    </row>
    <row r="39" spans="1:18" x14ac:dyDescent="0.25">
      <c r="A39" s="2"/>
      <c r="B39" s="59">
        <f t="shared" ref="B39:B83" si="2">+B38+1</f>
        <v>1971</v>
      </c>
      <c r="C39" s="15">
        <v>40.619999999999997</v>
      </c>
      <c r="D39" s="73">
        <v>1.39</v>
      </c>
      <c r="E39" s="15">
        <v>1086.2162740000001</v>
      </c>
      <c r="F39" s="15">
        <v>1.81859410430839</v>
      </c>
      <c r="G39" s="15">
        <v>0.14099999999999999</v>
      </c>
      <c r="H39" s="15">
        <v>0.115</v>
      </c>
      <c r="I39" s="15">
        <f t="shared" si="1"/>
        <v>18663959149.860928</v>
      </c>
      <c r="J39" s="15"/>
      <c r="K39" s="15"/>
      <c r="M39" s="2"/>
      <c r="N39" s="2"/>
      <c r="O39" s="2"/>
      <c r="P39" s="2"/>
      <c r="Q39" s="2"/>
      <c r="R39" s="2"/>
    </row>
    <row r="40" spans="1:18" x14ac:dyDescent="0.25">
      <c r="A40" s="2"/>
      <c r="B40" s="59">
        <f t="shared" si="2"/>
        <v>1972</v>
      </c>
      <c r="C40" s="15">
        <v>58.42</v>
      </c>
      <c r="D40" s="15">
        <v>1.97</v>
      </c>
      <c r="E40" s="15">
        <v>1070.563472</v>
      </c>
      <c r="F40" s="15">
        <v>1.7732426303854876</v>
      </c>
      <c r="G40" s="15">
        <v>0.17100000000000001</v>
      </c>
      <c r="H40" s="15">
        <v>0.13699999999999998</v>
      </c>
      <c r="I40" s="15">
        <f t="shared" si="1"/>
        <v>18866617539.289665</v>
      </c>
      <c r="J40" s="15"/>
      <c r="K40" s="15"/>
      <c r="M40" s="2"/>
      <c r="N40" s="2"/>
      <c r="O40" s="2"/>
      <c r="P40" s="2"/>
      <c r="Q40" s="2"/>
      <c r="R40" s="2"/>
    </row>
    <row r="41" spans="1:18" x14ac:dyDescent="0.25">
      <c r="A41" s="2"/>
      <c r="B41" s="59">
        <f t="shared" si="2"/>
        <v>1973</v>
      </c>
      <c r="C41" s="15">
        <v>97.39</v>
      </c>
      <c r="D41" s="15">
        <v>3.13</v>
      </c>
      <c r="E41" s="15">
        <v>1780.892036</v>
      </c>
      <c r="F41" s="15">
        <v>1.7551020408163265</v>
      </c>
      <c r="G41" s="15">
        <v>0.38600000000000001</v>
      </c>
      <c r="H41" s="15">
        <v>0.19500000000000001</v>
      </c>
      <c r="I41" s="15">
        <f t="shared" si="1"/>
        <v>30882809839.51038</v>
      </c>
      <c r="J41" s="15"/>
      <c r="K41" s="15"/>
      <c r="M41" s="2"/>
      <c r="N41" s="2"/>
      <c r="O41" s="2"/>
      <c r="P41" s="2"/>
      <c r="Q41" s="2"/>
      <c r="R41" s="2"/>
    </row>
    <row r="42" spans="1:18" x14ac:dyDescent="0.25">
      <c r="A42" s="2"/>
      <c r="B42" s="59">
        <f t="shared" si="2"/>
        <v>1974</v>
      </c>
      <c r="C42" s="15">
        <v>154</v>
      </c>
      <c r="D42" s="15">
        <v>4.3899999999999997</v>
      </c>
      <c r="E42" s="15">
        <v>2056.2490739999998</v>
      </c>
      <c r="F42" s="15">
        <v>2.1224489795918364</v>
      </c>
      <c r="G42" s="15">
        <v>0.56200000000000006</v>
      </c>
      <c r="H42" s="15">
        <v>0.26899999999999996</v>
      </c>
      <c r="I42" s="15">
        <f t="shared" si="1"/>
        <v>36742016287.146828</v>
      </c>
      <c r="J42" s="15"/>
      <c r="K42" s="15"/>
      <c r="M42" s="2"/>
      <c r="N42" s="2"/>
      <c r="O42" s="2"/>
      <c r="P42" s="2"/>
      <c r="Q42" s="2"/>
      <c r="R42" s="2"/>
    </row>
    <row r="43" spans="1:18" x14ac:dyDescent="0.25">
      <c r="A43" s="2"/>
      <c r="B43" s="59">
        <f t="shared" si="2"/>
        <v>1975</v>
      </c>
      <c r="C43" s="15">
        <v>160.86000000000001</v>
      </c>
      <c r="D43" s="15">
        <v>4.08</v>
      </c>
      <c r="E43" s="15">
        <v>1233.264428</v>
      </c>
      <c r="F43" s="15">
        <v>2.87</v>
      </c>
      <c r="G43" s="15">
        <v>0.33799999999999997</v>
      </c>
      <c r="H43" s="15">
        <v>0.188</v>
      </c>
      <c r="I43" s="15">
        <f t="shared" si="1"/>
        <v>24400712024.834888</v>
      </c>
      <c r="J43" s="15"/>
      <c r="K43" s="15"/>
      <c r="M43" s="2"/>
      <c r="N43" s="2"/>
      <c r="O43" s="2"/>
      <c r="P43" s="2"/>
      <c r="Q43" s="2"/>
      <c r="R43" s="2"/>
    </row>
    <row r="44" spans="1:18" x14ac:dyDescent="0.25">
      <c r="A44" s="2"/>
      <c r="B44" s="59">
        <f t="shared" si="2"/>
        <v>1976</v>
      </c>
      <c r="C44" s="15">
        <v>124.74</v>
      </c>
      <c r="D44" s="15">
        <v>4.34</v>
      </c>
      <c r="E44" s="15">
        <v>1402.358782</v>
      </c>
      <c r="F44" s="15">
        <v>3.27</v>
      </c>
      <c r="G44" s="15">
        <v>0.32299999999999995</v>
      </c>
      <c r="H44" s="15">
        <v>0.20300000000000001</v>
      </c>
      <c r="I44" s="15">
        <f t="shared" si="1"/>
        <v>26418647695.691772</v>
      </c>
      <c r="J44" s="15"/>
      <c r="K44" s="15"/>
      <c r="L44" s="2"/>
      <c r="M44" s="2"/>
      <c r="N44" s="2"/>
      <c r="O44" s="2"/>
      <c r="P44" s="2"/>
      <c r="Q44" s="2"/>
      <c r="R44" s="2"/>
    </row>
    <row r="45" spans="1:18" x14ac:dyDescent="0.25">
      <c r="A45" s="2"/>
      <c r="B45" s="59">
        <f t="shared" si="2"/>
        <v>1977</v>
      </c>
      <c r="C45" s="15">
        <v>147.84</v>
      </c>
      <c r="D45" s="15">
        <v>4.7</v>
      </c>
      <c r="E45" s="15">
        <v>1307.1191979999999</v>
      </c>
      <c r="F45" s="15">
        <v>5.0199999999999996</v>
      </c>
      <c r="G45" s="15">
        <v>0.26800000000000002</v>
      </c>
      <c r="H45" s="15">
        <v>0.28000000000000003</v>
      </c>
      <c r="I45" s="15">
        <f t="shared" si="1"/>
        <v>26252340254.340302</v>
      </c>
      <c r="J45" s="15"/>
      <c r="K45" s="15"/>
      <c r="L45" s="2"/>
      <c r="M45" s="2"/>
      <c r="N45" s="2"/>
      <c r="O45" s="2"/>
      <c r="P45" s="2"/>
      <c r="Q45" s="2"/>
      <c r="R45" s="2"/>
    </row>
    <row r="46" spans="1:18" x14ac:dyDescent="0.25">
      <c r="A46" s="2"/>
      <c r="B46" s="59">
        <f t="shared" si="2"/>
        <v>1978</v>
      </c>
      <c r="C46" s="15">
        <v>193.4</v>
      </c>
      <c r="D46" s="15">
        <v>5.93</v>
      </c>
      <c r="E46" s="15">
        <v>1364.439318</v>
      </c>
      <c r="F46" s="15">
        <v>9.3000000000000007</v>
      </c>
      <c r="G46" s="15">
        <v>0.26899999999999996</v>
      </c>
      <c r="H46" s="15">
        <v>0.29899999999999999</v>
      </c>
      <c r="I46" s="15">
        <f t="shared" si="1"/>
        <v>30169300241.460827</v>
      </c>
      <c r="J46" s="15"/>
      <c r="K46" s="15"/>
      <c r="L46" s="2"/>
      <c r="M46" s="2"/>
      <c r="N46" s="2"/>
      <c r="O46" s="2"/>
      <c r="P46" s="2"/>
      <c r="Q46" s="2"/>
      <c r="R46" s="2"/>
    </row>
    <row r="47" spans="1:18" x14ac:dyDescent="0.25">
      <c r="A47" s="2"/>
      <c r="B47" s="59">
        <f t="shared" si="2"/>
        <v>1979</v>
      </c>
      <c r="C47" s="15">
        <v>306</v>
      </c>
      <c r="D47" s="15">
        <v>21.79</v>
      </c>
      <c r="E47" s="15">
        <v>1980.4101459999999</v>
      </c>
      <c r="F47" s="15">
        <v>23.86</v>
      </c>
      <c r="G47" s="15">
        <v>0.33600000000000002</v>
      </c>
      <c r="H47" s="15">
        <v>0.54600000000000004</v>
      </c>
      <c r="I47" s="15">
        <f t="shared" si="1"/>
        <v>50330996899.625114</v>
      </c>
      <c r="J47" s="15"/>
      <c r="K47" s="15"/>
      <c r="L47" s="2"/>
      <c r="M47" s="2"/>
      <c r="N47" s="2"/>
      <c r="O47" s="2"/>
      <c r="P47" s="2"/>
      <c r="Q47" s="2"/>
      <c r="R47" s="2"/>
    </row>
    <row r="48" spans="1:18" x14ac:dyDescent="0.25">
      <c r="A48" s="2"/>
      <c r="B48" s="59">
        <f t="shared" si="2"/>
        <v>1980</v>
      </c>
      <c r="C48" s="15">
        <v>615</v>
      </c>
      <c r="D48" s="15">
        <v>16.39</v>
      </c>
      <c r="E48" s="15">
        <v>2186.3216539999999</v>
      </c>
      <c r="F48" s="15">
        <v>9.7899999999999991</v>
      </c>
      <c r="G48" s="15">
        <v>0.34499999999999997</v>
      </c>
      <c r="H48" s="15">
        <v>0.41299999999999998</v>
      </c>
      <c r="I48" s="15">
        <f t="shared" si="1"/>
        <v>53434517401.864677</v>
      </c>
      <c r="J48" s="15"/>
      <c r="K48" s="15"/>
      <c r="L48" s="2"/>
      <c r="M48" s="2"/>
      <c r="N48" s="2"/>
      <c r="O48" s="2"/>
      <c r="P48" s="2"/>
      <c r="Q48" s="2"/>
      <c r="R48" s="2"/>
    </row>
    <row r="49" spans="1:18" x14ac:dyDescent="0.25">
      <c r="A49" s="2"/>
      <c r="B49" s="59">
        <f t="shared" si="2"/>
        <v>1981</v>
      </c>
      <c r="C49" s="15">
        <v>460</v>
      </c>
      <c r="D49" s="15">
        <v>8.43</v>
      </c>
      <c r="E49" s="15">
        <v>1740.5474899999999</v>
      </c>
      <c r="F49" s="15">
        <v>6.69</v>
      </c>
      <c r="G49" s="15">
        <v>0.39</v>
      </c>
      <c r="H49" s="15">
        <v>0.33299999999999996</v>
      </c>
      <c r="I49" s="15">
        <f t="shared" si="1"/>
        <v>40959593369.962532</v>
      </c>
      <c r="J49" s="15"/>
      <c r="K49" s="15"/>
      <c r="L49" s="2"/>
      <c r="M49" s="2"/>
      <c r="N49" s="2"/>
      <c r="O49" s="2"/>
      <c r="P49" s="2"/>
      <c r="Q49" s="2"/>
      <c r="R49" s="2"/>
    </row>
    <row r="50" spans="1:18" x14ac:dyDescent="0.25">
      <c r="A50" s="2"/>
      <c r="B50" s="59">
        <f t="shared" si="2"/>
        <v>1982</v>
      </c>
      <c r="C50" s="15">
        <v>376</v>
      </c>
      <c r="D50" s="15">
        <v>10.58</v>
      </c>
      <c r="E50" s="15">
        <v>1478.4181719999999</v>
      </c>
      <c r="F50" s="15">
        <v>4.3</v>
      </c>
      <c r="G50" s="15">
        <v>0.33799999999999997</v>
      </c>
      <c r="H50" s="15">
        <v>0.247</v>
      </c>
      <c r="I50" s="15">
        <f t="shared" si="1"/>
        <v>34217020612.600708</v>
      </c>
      <c r="J50" s="15"/>
      <c r="K50" s="15"/>
      <c r="L50" s="2"/>
      <c r="M50" s="2"/>
      <c r="N50" s="2"/>
      <c r="O50" s="2"/>
      <c r="P50" s="2"/>
      <c r="Q50" s="2"/>
      <c r="R50" s="2"/>
    </row>
    <row r="51" spans="1:18" x14ac:dyDescent="0.25">
      <c r="A51" s="2"/>
      <c r="B51" s="59">
        <f t="shared" si="2"/>
        <v>1983</v>
      </c>
      <c r="C51" s="15">
        <v>424</v>
      </c>
      <c r="D51" s="15">
        <v>9.1199999999999992</v>
      </c>
      <c r="E51" s="15">
        <v>1591.0742539999999</v>
      </c>
      <c r="F51" s="15">
        <v>3.78</v>
      </c>
      <c r="G51" s="15">
        <v>0.34799999999999998</v>
      </c>
      <c r="H51" s="15">
        <v>0.193</v>
      </c>
      <c r="I51" s="15">
        <f t="shared" si="1"/>
        <v>36620946288.477287</v>
      </c>
      <c r="J51" s="15"/>
      <c r="K51" s="15"/>
      <c r="L51" s="2"/>
      <c r="M51" s="2"/>
      <c r="N51" s="2"/>
      <c r="O51" s="2"/>
      <c r="P51" s="2"/>
      <c r="Q51" s="2"/>
      <c r="R51" s="2"/>
    </row>
    <row r="52" spans="1:18" x14ac:dyDescent="0.25">
      <c r="A52" s="2"/>
      <c r="B52" s="59">
        <f t="shared" si="2"/>
        <v>1984</v>
      </c>
      <c r="C52" s="15">
        <v>361</v>
      </c>
      <c r="D52" s="15">
        <v>6.69</v>
      </c>
      <c r="E52" s="15">
        <v>1376.7851900000001</v>
      </c>
      <c r="F52" s="15">
        <v>3.65</v>
      </c>
      <c r="G52" s="15">
        <v>0.40500000000000003</v>
      </c>
      <c r="H52" s="15">
        <v>0.20100000000000001</v>
      </c>
      <c r="I52" s="15">
        <f t="shared" si="1"/>
        <v>31645714463.65374</v>
      </c>
      <c r="J52" s="15"/>
      <c r="K52" s="15"/>
      <c r="L52" s="2"/>
      <c r="M52" s="2"/>
      <c r="N52" s="2"/>
      <c r="O52" s="2"/>
      <c r="P52" s="2"/>
      <c r="Q52" s="2"/>
      <c r="R52" s="2"/>
    </row>
    <row r="53" spans="1:18" x14ac:dyDescent="0.25">
      <c r="A53" s="2"/>
      <c r="B53" s="59">
        <f t="shared" si="2"/>
        <v>1985</v>
      </c>
      <c r="C53" s="15">
        <v>317</v>
      </c>
      <c r="D53" s="15">
        <v>5.88</v>
      </c>
      <c r="E53" s="15">
        <v>1417.1297359999999</v>
      </c>
      <c r="F53" s="15">
        <v>3.34</v>
      </c>
      <c r="G53" s="15">
        <v>0.36299999999999999</v>
      </c>
      <c r="H53" s="15">
        <v>0.17899999999999999</v>
      </c>
      <c r="I53" s="15">
        <f t="shared" si="1"/>
        <v>31063201402.121254</v>
      </c>
      <c r="J53" s="15"/>
      <c r="K53" s="15"/>
      <c r="L53" s="2"/>
      <c r="M53" s="2"/>
      <c r="N53" s="2"/>
      <c r="O53" s="2"/>
      <c r="P53" s="2"/>
      <c r="Q53" s="2"/>
      <c r="R53" s="2"/>
    </row>
    <row r="54" spans="1:18" x14ac:dyDescent="0.25">
      <c r="A54" s="2"/>
      <c r="B54" s="59">
        <f t="shared" si="2"/>
        <v>1986</v>
      </c>
      <c r="C54" s="15">
        <v>368</v>
      </c>
      <c r="D54" s="15">
        <v>5.36</v>
      </c>
      <c r="E54" s="15">
        <v>1373.2577979999999</v>
      </c>
      <c r="F54" s="15">
        <v>2.92</v>
      </c>
      <c r="G54" s="15">
        <v>0.34200000000000003</v>
      </c>
      <c r="H54" s="15">
        <v>0.184</v>
      </c>
      <c r="I54" s="15">
        <f t="shared" si="1"/>
        <v>31252006794.465904</v>
      </c>
      <c r="J54" s="15"/>
      <c r="K54" s="15"/>
      <c r="L54" s="2"/>
      <c r="M54" s="2"/>
      <c r="N54" s="2"/>
      <c r="O54" s="2"/>
      <c r="P54" s="2"/>
      <c r="Q54" s="2"/>
      <c r="R54" s="2"/>
    </row>
    <row r="55" spans="1:18" x14ac:dyDescent="0.25">
      <c r="A55" s="2"/>
      <c r="B55" s="59">
        <f t="shared" si="2"/>
        <v>1987</v>
      </c>
      <c r="C55" s="15">
        <v>447</v>
      </c>
      <c r="D55" s="15">
        <v>6.79</v>
      </c>
      <c r="E55" s="15">
        <v>1787.7263579999999</v>
      </c>
      <c r="F55" s="15">
        <v>2.95</v>
      </c>
      <c r="G55" s="15">
        <v>0.36299999999999999</v>
      </c>
      <c r="H55" s="15">
        <v>0.27</v>
      </c>
      <c r="I55" s="15">
        <f t="shared" si="1"/>
        <v>39551221126.618668</v>
      </c>
      <c r="J55" s="15"/>
      <c r="K55" s="15"/>
      <c r="L55" s="2"/>
      <c r="M55" s="2"/>
      <c r="N55" s="2"/>
      <c r="O55" s="2"/>
      <c r="P55" s="2"/>
      <c r="Q55" s="2"/>
      <c r="R55" s="2"/>
    </row>
    <row r="56" spans="1:18" x14ac:dyDescent="0.25">
      <c r="A56" s="2"/>
      <c r="B56" s="59">
        <f t="shared" si="2"/>
        <v>1988</v>
      </c>
      <c r="C56" s="15">
        <v>437</v>
      </c>
      <c r="D56" s="15">
        <v>6.1</v>
      </c>
      <c r="E56" s="15">
        <v>2600.1288279999999</v>
      </c>
      <c r="F56" s="15">
        <v>3.47</v>
      </c>
      <c r="G56" s="15">
        <v>0.56299999999999994</v>
      </c>
      <c r="H56" s="15">
        <v>0.29799999999999999</v>
      </c>
      <c r="I56" s="15">
        <f t="shared" si="1"/>
        <v>52106444927.712288</v>
      </c>
      <c r="J56" s="15"/>
      <c r="K56" s="15"/>
      <c r="L56" s="2"/>
      <c r="M56" s="2"/>
      <c r="N56" s="2"/>
      <c r="O56" s="2"/>
      <c r="P56" s="2"/>
      <c r="Q56" s="2"/>
      <c r="R56" s="2"/>
    </row>
    <row r="57" spans="1:18" x14ac:dyDescent="0.25">
      <c r="A57" s="2"/>
      <c r="B57" s="59">
        <f t="shared" si="2"/>
        <v>1989</v>
      </c>
      <c r="C57" s="15">
        <v>381</v>
      </c>
      <c r="D57" s="15">
        <v>5.54</v>
      </c>
      <c r="E57" s="15">
        <v>2846.3848820000003</v>
      </c>
      <c r="F57" s="15">
        <v>3.39</v>
      </c>
      <c r="G57" s="15">
        <v>0.77599999999999991</v>
      </c>
      <c r="H57" s="15">
        <v>0.30599999999999999</v>
      </c>
      <c r="I57" s="15">
        <f t="shared" si="1"/>
        <v>54673362485.957382</v>
      </c>
      <c r="J57" s="15"/>
      <c r="K57" s="15"/>
      <c r="L57" s="2"/>
      <c r="M57" s="2"/>
      <c r="N57" s="2"/>
      <c r="O57" s="2"/>
      <c r="P57" s="2"/>
      <c r="Q57" s="2"/>
      <c r="R57" s="2"/>
    </row>
    <row r="58" spans="1:18" x14ac:dyDescent="0.25">
      <c r="A58" s="2"/>
      <c r="B58" s="59">
        <f t="shared" si="2"/>
        <v>1990</v>
      </c>
      <c r="C58" s="15">
        <v>383.51</v>
      </c>
      <c r="D58" s="15">
        <v>4.0599999999999996</v>
      </c>
      <c r="E58" s="15">
        <v>2664.9446559999997</v>
      </c>
      <c r="F58" s="15">
        <v>2.85</v>
      </c>
      <c r="G58" s="15">
        <v>0.68900000000000006</v>
      </c>
      <c r="H58" s="15">
        <v>0.36799999999999999</v>
      </c>
      <c r="I58" s="15">
        <f t="shared" si="1"/>
        <v>51499172156.897575</v>
      </c>
      <c r="J58" s="15"/>
      <c r="K58" s="15"/>
      <c r="L58" s="2"/>
      <c r="M58" s="2"/>
      <c r="N58" s="2"/>
      <c r="O58" s="2"/>
      <c r="P58" s="2"/>
      <c r="Q58" s="2"/>
      <c r="R58" s="2"/>
    </row>
    <row r="59" spans="1:18" x14ac:dyDescent="0.25">
      <c r="A59" s="2"/>
      <c r="B59" s="59">
        <f t="shared" si="2"/>
        <v>1991</v>
      </c>
      <c r="C59" s="15">
        <v>362.11</v>
      </c>
      <c r="D59" s="15">
        <v>3.9</v>
      </c>
      <c r="E59" s="15">
        <v>2338.4404339999996</v>
      </c>
      <c r="F59" s="15">
        <v>2.39</v>
      </c>
      <c r="G59" s="15">
        <v>0.50700000000000001</v>
      </c>
      <c r="H59" s="15">
        <v>0.253</v>
      </c>
      <c r="I59" s="15">
        <f t="shared" si="1"/>
        <v>45692429832.052559</v>
      </c>
      <c r="J59" s="15"/>
      <c r="K59" s="15"/>
      <c r="L59" s="2"/>
      <c r="M59" s="2"/>
      <c r="N59" s="2"/>
      <c r="O59" s="2"/>
      <c r="P59" s="2"/>
      <c r="Q59" s="2"/>
      <c r="R59" s="2"/>
    </row>
    <row r="60" spans="1:18" x14ac:dyDescent="0.25">
      <c r="A60" s="2"/>
      <c r="B60" s="59">
        <f t="shared" si="2"/>
        <v>1992</v>
      </c>
      <c r="C60" s="15">
        <v>343.82</v>
      </c>
      <c r="D60" s="15">
        <v>3.71</v>
      </c>
      <c r="E60" s="15">
        <v>2283.3249339999998</v>
      </c>
      <c r="F60" s="15">
        <v>2.21</v>
      </c>
      <c r="G60" s="15">
        <v>0.56200000000000006</v>
      </c>
      <c r="H60" s="15">
        <v>0.24600000000000002</v>
      </c>
      <c r="I60" s="15">
        <f t="shared" si="1"/>
        <v>44364301405.656563</v>
      </c>
      <c r="J60" s="15"/>
      <c r="K60" s="15"/>
      <c r="L60" s="2"/>
      <c r="M60" s="2"/>
      <c r="N60" s="2"/>
      <c r="O60" s="2"/>
      <c r="P60" s="2"/>
      <c r="Q60" s="2"/>
      <c r="R60" s="2"/>
    </row>
    <row r="61" spans="1:18" x14ac:dyDescent="0.25">
      <c r="A61" s="2"/>
      <c r="B61" s="59">
        <f t="shared" si="2"/>
        <v>1993</v>
      </c>
      <c r="C61" s="15">
        <v>359.77</v>
      </c>
      <c r="D61" s="15">
        <v>4.96</v>
      </c>
      <c r="E61" s="15">
        <v>1911.6260019999997</v>
      </c>
      <c r="F61" s="15">
        <v>2.33</v>
      </c>
      <c r="G61" s="15">
        <v>0.436</v>
      </c>
      <c r="H61" s="15">
        <v>0.184</v>
      </c>
      <c r="I61" s="15">
        <f t="shared" si="1"/>
        <v>39110554397.64888</v>
      </c>
      <c r="J61" s="15"/>
      <c r="K61" s="15"/>
      <c r="L61" s="2"/>
      <c r="M61" s="2"/>
      <c r="N61" s="2"/>
      <c r="O61" s="2"/>
      <c r="P61" s="2"/>
      <c r="Q61" s="2"/>
      <c r="R61" s="2"/>
    </row>
    <row r="62" spans="1:18" x14ac:dyDescent="0.25">
      <c r="A62" s="2"/>
      <c r="B62" s="59">
        <f t="shared" si="2"/>
        <v>1994</v>
      </c>
      <c r="C62" s="15">
        <v>384</v>
      </c>
      <c r="D62" s="15">
        <v>4.76</v>
      </c>
      <c r="E62" s="15">
        <v>2312.6463800000001</v>
      </c>
      <c r="F62" s="15">
        <v>4.6900000000000004</v>
      </c>
      <c r="G62" s="15">
        <v>0.45299999999999996</v>
      </c>
      <c r="H62" s="15">
        <v>0.248</v>
      </c>
      <c r="I62" s="15">
        <f t="shared" si="1"/>
        <v>46865384157.510475</v>
      </c>
      <c r="J62" s="15"/>
      <c r="K62" s="15"/>
      <c r="L62" s="2"/>
      <c r="M62" s="2"/>
      <c r="N62" s="2"/>
      <c r="O62" s="2"/>
      <c r="P62" s="2"/>
      <c r="Q62" s="2"/>
      <c r="R62" s="2"/>
    </row>
    <row r="63" spans="1:18" x14ac:dyDescent="0.25">
      <c r="A63" s="2"/>
      <c r="B63" s="59">
        <f t="shared" si="2"/>
        <v>1995</v>
      </c>
      <c r="C63" s="15">
        <v>383.79</v>
      </c>
      <c r="D63" s="15">
        <v>5.14</v>
      </c>
      <c r="E63" s="15">
        <v>2936.5538399999996</v>
      </c>
      <c r="F63" s="15">
        <v>7.9</v>
      </c>
      <c r="G63" s="15">
        <v>0.46799999999999997</v>
      </c>
      <c r="H63" s="15">
        <v>0.28600000000000003</v>
      </c>
      <c r="I63" s="15">
        <f t="shared" si="1"/>
        <v>57961214530.28463</v>
      </c>
      <c r="J63" s="15"/>
      <c r="K63" s="15"/>
      <c r="L63" s="2"/>
      <c r="M63" s="2"/>
      <c r="N63" s="2"/>
      <c r="O63" s="2"/>
      <c r="P63" s="2"/>
      <c r="Q63" s="2"/>
      <c r="R63" s="2"/>
    </row>
    <row r="64" spans="1:18" x14ac:dyDescent="0.25">
      <c r="A64" s="2"/>
      <c r="B64" s="59">
        <f t="shared" si="2"/>
        <v>1996</v>
      </c>
      <c r="C64" s="15">
        <v>387.81</v>
      </c>
      <c r="D64" s="15">
        <v>4.7300000000000004</v>
      </c>
      <c r="E64" s="15">
        <v>2290.3797179999997</v>
      </c>
      <c r="F64" s="15">
        <v>3.78</v>
      </c>
      <c r="G64" s="15">
        <v>0.46500000000000002</v>
      </c>
      <c r="H64" s="15">
        <v>0.35100000000000003</v>
      </c>
      <c r="I64" s="15">
        <f t="shared" si="1"/>
        <v>46206652153.603233</v>
      </c>
      <c r="J64" s="15"/>
      <c r="K64" s="15"/>
      <c r="L64" s="2"/>
      <c r="M64" s="2"/>
      <c r="N64" s="2"/>
      <c r="O64" s="2"/>
      <c r="P64" s="2"/>
      <c r="Q64" s="2"/>
      <c r="R64" s="2"/>
    </row>
    <row r="65" spans="1:18" x14ac:dyDescent="0.25">
      <c r="A65" s="2"/>
      <c r="B65" s="59">
        <f t="shared" si="2"/>
        <v>1997</v>
      </c>
      <c r="C65" s="15">
        <v>331.02</v>
      </c>
      <c r="D65" s="15">
        <v>5.94</v>
      </c>
      <c r="E65" s="15">
        <v>2275.6087640000001</v>
      </c>
      <c r="F65" s="15">
        <v>4.3</v>
      </c>
      <c r="G65" s="15">
        <v>0.59699999999999998</v>
      </c>
      <c r="H65" s="15">
        <v>0.28000000000000003</v>
      </c>
      <c r="I65" s="15">
        <f t="shared" si="1"/>
        <v>45147219653.575752</v>
      </c>
      <c r="J65" s="15"/>
      <c r="K65" s="15"/>
      <c r="L65" s="2"/>
      <c r="M65" s="2"/>
      <c r="N65" s="2"/>
      <c r="O65" s="2"/>
      <c r="P65" s="2"/>
      <c r="Q65" s="2"/>
      <c r="R65" s="2"/>
    </row>
    <row r="66" spans="1:18" x14ac:dyDescent="0.25">
      <c r="A66" s="2"/>
      <c r="B66" s="59">
        <f t="shared" si="2"/>
        <v>1998</v>
      </c>
      <c r="C66" s="15">
        <v>294.24</v>
      </c>
      <c r="D66" s="15">
        <v>5.54</v>
      </c>
      <c r="E66" s="15">
        <v>1652.8036139999999</v>
      </c>
      <c r="F66" s="15">
        <v>3.41</v>
      </c>
      <c r="G66" s="15">
        <v>0.46500000000000002</v>
      </c>
      <c r="H66" s="15">
        <v>0.24</v>
      </c>
      <c r="I66" s="15">
        <f t="shared" si="1"/>
        <v>34240595483.966843</v>
      </c>
      <c r="J66" s="15"/>
      <c r="K66" s="15"/>
      <c r="L66" s="2"/>
      <c r="M66" s="2"/>
      <c r="N66" s="2"/>
      <c r="O66" s="2"/>
      <c r="P66" s="2"/>
      <c r="Q66" s="2"/>
      <c r="R66" s="2"/>
    </row>
    <row r="67" spans="1:18" x14ac:dyDescent="0.25">
      <c r="A67" s="2"/>
      <c r="B67" s="59">
        <f t="shared" si="2"/>
        <v>1999</v>
      </c>
      <c r="C67" s="15">
        <v>278.98</v>
      </c>
      <c r="D67" s="15">
        <v>5.21</v>
      </c>
      <c r="E67" s="15">
        <v>1573.6577559999998</v>
      </c>
      <c r="F67" s="15">
        <v>2.65</v>
      </c>
      <c r="G67" s="15">
        <v>0.48799999999999999</v>
      </c>
      <c r="H67" s="15">
        <v>0.22800000000000001</v>
      </c>
      <c r="I67" s="15">
        <f t="shared" si="1"/>
        <v>32321725929.359169</v>
      </c>
      <c r="J67" s="15"/>
      <c r="K67" s="15"/>
      <c r="L67" s="2"/>
      <c r="M67" s="2"/>
      <c r="N67" s="2"/>
      <c r="O67" s="2"/>
      <c r="P67" s="2"/>
      <c r="Q67" s="2"/>
      <c r="R67" s="2"/>
    </row>
    <row r="68" spans="1:18" x14ac:dyDescent="0.25">
      <c r="A68" s="2"/>
      <c r="B68" s="59">
        <f t="shared" si="2"/>
        <v>2000</v>
      </c>
      <c r="C68" s="15">
        <v>279.11</v>
      </c>
      <c r="D68" s="15">
        <v>4.95</v>
      </c>
      <c r="E68" s="15">
        <v>1814.1817980000001</v>
      </c>
      <c r="F68" s="15">
        <v>2.5499999999999998</v>
      </c>
      <c r="G68" s="15">
        <v>0.51200000000000001</v>
      </c>
      <c r="H68" s="15">
        <v>0.20600000000000002</v>
      </c>
      <c r="I68" s="15">
        <f t="shared" si="1"/>
        <v>35971721516.007904</v>
      </c>
      <c r="J68" s="15"/>
      <c r="K68" s="15"/>
      <c r="L68" s="2"/>
      <c r="M68" s="2"/>
      <c r="N68" s="2"/>
      <c r="O68" s="2"/>
      <c r="P68" s="2"/>
      <c r="Q68" s="2"/>
      <c r="R68" s="2"/>
    </row>
    <row r="69" spans="1:18" x14ac:dyDescent="0.25">
      <c r="A69" s="2"/>
      <c r="B69" s="59">
        <f t="shared" si="2"/>
        <v>2001</v>
      </c>
      <c r="C69" s="15">
        <v>271.04000000000002</v>
      </c>
      <c r="D69" s="15">
        <v>4.37</v>
      </c>
      <c r="E69" s="15">
        <v>1577.8465339999998</v>
      </c>
      <c r="F69" s="15">
        <v>2.36</v>
      </c>
      <c r="G69" s="15">
        <v>0.40200000000000002</v>
      </c>
      <c r="H69" s="15">
        <v>0.21600000000000003</v>
      </c>
      <c r="I69" s="15">
        <f t="shared" si="1"/>
        <v>31958480240.380157</v>
      </c>
      <c r="J69" s="15"/>
      <c r="K69" s="15"/>
      <c r="L69" s="2"/>
      <c r="M69" s="2"/>
      <c r="N69" s="2"/>
      <c r="O69" s="2"/>
      <c r="P69" s="2"/>
      <c r="Q69" s="2"/>
      <c r="R69" s="2"/>
    </row>
    <row r="70" spans="1:18" x14ac:dyDescent="0.25">
      <c r="A70" s="2"/>
      <c r="B70" s="59">
        <f t="shared" si="2"/>
        <v>2002</v>
      </c>
      <c r="C70" s="15">
        <v>309.73</v>
      </c>
      <c r="D70" s="15">
        <v>4.59</v>
      </c>
      <c r="E70" s="15">
        <v>1557.56403</v>
      </c>
      <c r="F70" s="15">
        <v>3.77</v>
      </c>
      <c r="G70" s="15">
        <v>0.35299999999999998</v>
      </c>
      <c r="H70" s="15">
        <v>0.20499999999999999</v>
      </c>
      <c r="I70" s="15">
        <f t="shared" si="1"/>
        <v>33122109139.160378</v>
      </c>
      <c r="J70" s="15"/>
      <c r="K70" s="15"/>
      <c r="L70" s="2"/>
      <c r="M70" s="2"/>
      <c r="N70" s="2"/>
      <c r="O70" s="2"/>
      <c r="P70" s="2"/>
      <c r="Q70" s="2"/>
      <c r="R70" s="2"/>
    </row>
    <row r="71" spans="1:18" x14ac:dyDescent="0.25">
      <c r="A71" s="2"/>
      <c r="B71" s="59">
        <f t="shared" si="2"/>
        <v>2003</v>
      </c>
      <c r="C71" s="15">
        <v>363.38</v>
      </c>
      <c r="D71" s="15">
        <v>4.87</v>
      </c>
      <c r="E71" s="15">
        <v>1779.789726</v>
      </c>
      <c r="F71" s="15">
        <v>5.32</v>
      </c>
      <c r="G71" s="15">
        <v>0.375</v>
      </c>
      <c r="H71" s="15">
        <v>0.23399999999999999</v>
      </c>
      <c r="I71" s="15">
        <f t="shared" si="1"/>
        <v>38453678122.338791</v>
      </c>
      <c r="J71" s="15"/>
      <c r="K71" s="15"/>
      <c r="L71" s="2"/>
      <c r="M71" s="2"/>
      <c r="N71" s="2"/>
      <c r="O71" s="2"/>
      <c r="P71" s="2"/>
      <c r="Q71" s="2"/>
      <c r="R71" s="2"/>
    </row>
    <row r="72" spans="1:18" x14ac:dyDescent="0.25">
      <c r="A72" s="2"/>
      <c r="B72" s="59">
        <f t="shared" si="2"/>
        <v>2004</v>
      </c>
      <c r="C72" s="15">
        <v>409.72</v>
      </c>
      <c r="D72" s="15">
        <v>6.67</v>
      </c>
      <c r="E72" s="15">
        <v>2868.4310820000001</v>
      </c>
      <c r="F72" s="15">
        <v>16.420000000000002</v>
      </c>
      <c r="G72" s="15">
        <v>0.47499999999999998</v>
      </c>
      <c r="H72" s="15">
        <v>0.40200000000000002</v>
      </c>
      <c r="I72" s="15">
        <f t="shared" si="1"/>
        <v>61438659416.995575</v>
      </c>
      <c r="J72" s="15"/>
      <c r="K72" s="15"/>
      <c r="L72" s="2"/>
      <c r="M72" s="2"/>
      <c r="N72" s="2"/>
      <c r="O72" s="2"/>
      <c r="P72" s="2"/>
      <c r="Q72" s="2"/>
      <c r="R72" s="2"/>
    </row>
    <row r="73" spans="1:18" x14ac:dyDescent="0.25">
      <c r="A73" s="2"/>
      <c r="B73" s="59">
        <f t="shared" si="2"/>
        <v>2005</v>
      </c>
      <c r="C73" s="15">
        <v>444.74</v>
      </c>
      <c r="D73" s="15">
        <v>7.31</v>
      </c>
      <c r="E73" s="15">
        <v>3683.6995579999998</v>
      </c>
      <c r="F73" s="15">
        <v>31.73</v>
      </c>
      <c r="G73" s="15">
        <v>0.627</v>
      </c>
      <c r="H73" s="15">
        <v>0.44299999999999995</v>
      </c>
      <c r="I73" s="15">
        <f t="shared" si="1"/>
        <v>81725453609.191864</v>
      </c>
      <c r="J73" s="15"/>
      <c r="K73" s="15"/>
      <c r="L73" s="2"/>
      <c r="M73" s="2"/>
      <c r="N73" s="2"/>
      <c r="O73" s="2"/>
      <c r="P73" s="2"/>
      <c r="Q73" s="2"/>
      <c r="R73" s="2"/>
    </row>
    <row r="74" spans="1:18" x14ac:dyDescent="0.25">
      <c r="A74" s="2"/>
      <c r="B74" s="59">
        <f t="shared" si="2"/>
        <v>2006</v>
      </c>
      <c r="C74" s="15">
        <v>603.46</v>
      </c>
      <c r="D74" s="15">
        <v>11.54</v>
      </c>
      <c r="E74" s="15">
        <v>6730.7048599999998</v>
      </c>
      <c r="F74" s="15">
        <v>24.75</v>
      </c>
      <c r="G74" s="15">
        <v>1.4875</v>
      </c>
      <c r="H74" s="15">
        <v>0.58499999999999996</v>
      </c>
      <c r="I74" s="15">
        <f t="shared" si="1"/>
        <v>129904693997.43005</v>
      </c>
      <c r="J74" s="15"/>
      <c r="K74" s="15"/>
      <c r="L74" s="2"/>
      <c r="M74" s="2"/>
      <c r="N74" s="2"/>
      <c r="O74" s="2"/>
      <c r="P74" s="2"/>
      <c r="Q74" s="2"/>
      <c r="R74" s="2"/>
    </row>
    <row r="75" spans="1:18" x14ac:dyDescent="0.25">
      <c r="A75" s="2"/>
      <c r="B75" s="59">
        <f t="shared" si="2"/>
        <v>2007</v>
      </c>
      <c r="C75" s="15">
        <v>695.39</v>
      </c>
      <c r="D75" s="15">
        <v>13.38</v>
      </c>
      <c r="E75" s="15">
        <v>7126.43415</v>
      </c>
      <c r="F75" s="15">
        <v>30.17</v>
      </c>
      <c r="G75" s="15">
        <v>1.4718</v>
      </c>
      <c r="H75" s="15">
        <v>1.1841999999999999</v>
      </c>
      <c r="I75" s="15">
        <f t="shared" si="1"/>
        <v>140646554637.61148</v>
      </c>
      <c r="J75" s="15"/>
      <c r="K75" s="15"/>
      <c r="L75" s="2"/>
      <c r="M75" s="2"/>
      <c r="N75" s="2"/>
      <c r="O75" s="2"/>
      <c r="P75" s="2"/>
      <c r="Q75" s="2"/>
      <c r="R75" s="2"/>
    </row>
    <row r="76" spans="1:18" x14ac:dyDescent="0.25">
      <c r="A76" s="2"/>
      <c r="B76" s="59">
        <f t="shared" si="2"/>
        <v>2008</v>
      </c>
      <c r="C76" s="15">
        <v>871.96</v>
      </c>
      <c r="D76" s="15">
        <v>14.98</v>
      </c>
      <c r="E76" s="15">
        <v>6951.6077839999998</v>
      </c>
      <c r="F76" s="15">
        <v>28.74</v>
      </c>
      <c r="G76" s="15">
        <v>0.84819999999999995</v>
      </c>
      <c r="H76" s="15">
        <v>0.9456</v>
      </c>
      <c r="I76" s="15">
        <f t="shared" si="1"/>
        <v>141077901329.32028</v>
      </c>
      <c r="J76" s="15"/>
      <c r="K76" s="15"/>
      <c r="L76" s="2"/>
      <c r="M76" s="2"/>
      <c r="N76" s="2"/>
      <c r="O76" s="2"/>
      <c r="P76" s="2"/>
      <c r="Q76" s="2"/>
      <c r="R76" s="2"/>
    </row>
    <row r="77" spans="1:18" x14ac:dyDescent="0.25">
      <c r="A77" s="2"/>
      <c r="B77" s="59">
        <f t="shared" si="2"/>
        <v>2009</v>
      </c>
      <c r="C77" s="15">
        <v>972.35</v>
      </c>
      <c r="D77" s="15">
        <v>14.67</v>
      </c>
      <c r="E77" s="15">
        <v>5163.6609639999997</v>
      </c>
      <c r="F77" s="15">
        <v>11.12</v>
      </c>
      <c r="G77" s="15">
        <v>0.75249999999999995</v>
      </c>
      <c r="H77" s="15">
        <v>0.78299999999999992</v>
      </c>
      <c r="I77" s="15">
        <f t="shared" si="1"/>
        <v>107775261070.67944</v>
      </c>
      <c r="J77" s="15"/>
      <c r="K77" s="15"/>
      <c r="L77" s="2"/>
      <c r="M77" s="2"/>
      <c r="N77" s="2"/>
      <c r="O77" s="2"/>
      <c r="P77" s="2"/>
      <c r="Q77" s="2"/>
      <c r="R77" s="2"/>
    </row>
    <row r="78" spans="1:18" x14ac:dyDescent="0.25">
      <c r="A78" s="2"/>
      <c r="B78" s="59">
        <f t="shared" si="2"/>
        <v>2010</v>
      </c>
      <c r="C78" s="15">
        <v>1224.53</v>
      </c>
      <c r="D78" s="15">
        <v>20.190000000000001</v>
      </c>
      <c r="E78" s="15">
        <v>7539.3594759999996</v>
      </c>
      <c r="F78" s="15">
        <v>15.8</v>
      </c>
      <c r="G78" s="15">
        <v>0.97920000000000007</v>
      </c>
      <c r="H78" s="15">
        <v>0.97409999999999997</v>
      </c>
      <c r="I78" s="15">
        <f t="shared" si="1"/>
        <v>152708620819.09491</v>
      </c>
      <c r="J78" s="15"/>
      <c r="K78" s="15"/>
      <c r="L78" s="2"/>
      <c r="M78" s="2"/>
      <c r="N78" s="2"/>
      <c r="O78" s="2"/>
      <c r="P78" s="2"/>
      <c r="Q78" s="2"/>
      <c r="R78" s="2"/>
    </row>
    <row r="79" spans="1:18" x14ac:dyDescent="0.25">
      <c r="A79" s="2"/>
      <c r="B79" s="59">
        <f t="shared" si="2"/>
        <v>2011</v>
      </c>
      <c r="C79" s="15">
        <v>1571.52</v>
      </c>
      <c r="D79" s="15">
        <v>35.11</v>
      </c>
      <c r="E79" s="15">
        <v>8810.984292000001</v>
      </c>
      <c r="F79" s="15">
        <v>15.45</v>
      </c>
      <c r="G79" s="15">
        <v>0.99360000000000004</v>
      </c>
      <c r="H79" s="15">
        <v>1.0876000000000001</v>
      </c>
      <c r="I79" s="15">
        <f t="shared" si="1"/>
        <v>181351669463.76224</v>
      </c>
      <c r="J79" s="15"/>
      <c r="K79" s="15"/>
      <c r="L79" s="2"/>
      <c r="M79" s="2"/>
      <c r="N79" s="2"/>
      <c r="O79" s="2"/>
      <c r="P79" s="2"/>
      <c r="Q79" s="2"/>
      <c r="R79" s="2"/>
    </row>
    <row r="80" spans="1:18" x14ac:dyDescent="0.25">
      <c r="A80" s="2"/>
      <c r="B80" s="59">
        <f t="shared" si="2"/>
        <v>2012</v>
      </c>
      <c r="C80" s="15">
        <v>1668.98</v>
      </c>
      <c r="D80" s="15">
        <v>31.14</v>
      </c>
      <c r="E80" s="15">
        <v>7949.6392579999992</v>
      </c>
      <c r="F80" s="15">
        <v>12.74</v>
      </c>
      <c r="G80" s="15">
        <v>0.88290000000000002</v>
      </c>
      <c r="H80" s="15">
        <v>0.93500000000000005</v>
      </c>
      <c r="I80" s="15">
        <f t="shared" si="1"/>
        <v>168518985407.25296</v>
      </c>
      <c r="J80" s="15"/>
      <c r="K80" s="15"/>
      <c r="L80" s="2"/>
      <c r="M80" s="2"/>
      <c r="N80" s="2"/>
      <c r="O80" s="2"/>
      <c r="P80" s="2"/>
      <c r="Q80" s="2"/>
      <c r="R80" s="2"/>
    </row>
    <row r="81" spans="1:18" x14ac:dyDescent="0.25">
      <c r="A81" s="2"/>
      <c r="B81" s="59">
        <f t="shared" si="2"/>
        <v>2013</v>
      </c>
      <c r="C81" s="15">
        <v>1411.23</v>
      </c>
      <c r="D81" s="15">
        <v>23.79</v>
      </c>
      <c r="E81" s="15">
        <v>7321.9839439999996</v>
      </c>
      <c r="F81" s="15">
        <v>10.32</v>
      </c>
      <c r="G81" s="15">
        <v>0.86595</v>
      </c>
      <c r="H81" s="15">
        <v>0.97120999999999991</v>
      </c>
      <c r="I81" s="15">
        <f t="shared" si="1"/>
        <v>151336663033.96283</v>
      </c>
      <c r="J81" s="15"/>
      <c r="K81" s="15"/>
      <c r="L81" s="2"/>
      <c r="M81" s="2"/>
      <c r="N81" s="2"/>
      <c r="O81" s="2"/>
      <c r="P81" s="2"/>
      <c r="Q81" s="2"/>
      <c r="R81" s="2"/>
    </row>
    <row r="82" spans="1:18" x14ac:dyDescent="0.25">
      <c r="A82" s="2"/>
      <c r="B82" s="59">
        <f t="shared" si="2"/>
        <v>2014</v>
      </c>
      <c r="C82" s="15">
        <v>1266.4000000000001</v>
      </c>
      <c r="D82" s="15">
        <v>19.07</v>
      </c>
      <c r="E82" s="15">
        <v>6862.1002119999994</v>
      </c>
      <c r="F82" s="15">
        <v>11.39</v>
      </c>
      <c r="G82" s="15">
        <v>0.98180000000000012</v>
      </c>
      <c r="H82" s="15">
        <v>0.95069999999999988</v>
      </c>
      <c r="I82" s="15">
        <f t="shared" si="1"/>
        <v>141097043784.06613</v>
      </c>
      <c r="J82" s="15"/>
      <c r="K82" s="15"/>
      <c r="L82" s="2"/>
      <c r="M82" s="2"/>
      <c r="N82" s="2"/>
      <c r="O82" s="2"/>
      <c r="P82" s="2"/>
      <c r="Q82" s="2"/>
      <c r="R82" s="2"/>
    </row>
    <row r="83" spans="1:18" s="84" customFormat="1" x14ac:dyDescent="0.25">
      <c r="A83" s="39"/>
      <c r="B83" s="86">
        <f t="shared" si="2"/>
        <v>2015</v>
      </c>
      <c r="C83" s="82">
        <v>1160.06</v>
      </c>
      <c r="D83" s="82">
        <v>15.68</v>
      </c>
      <c r="E83" s="82">
        <v>5494.5744259999992</v>
      </c>
      <c r="F83" s="82">
        <v>6.65</v>
      </c>
      <c r="G83" s="82">
        <v>0.87465999999999999</v>
      </c>
      <c r="H83" s="82">
        <v>0.80900000000000005</v>
      </c>
      <c r="I83" s="82">
        <f t="shared" si="1"/>
        <v>115156927929.38205</v>
      </c>
      <c r="J83" s="82"/>
      <c r="K83" s="82"/>
      <c r="L83" s="39"/>
      <c r="M83" s="39"/>
      <c r="N83" s="39"/>
      <c r="O83" s="39"/>
      <c r="P83" s="39"/>
      <c r="Q83" s="39"/>
      <c r="R83" s="39"/>
    </row>
    <row r="84" spans="1:18" x14ac:dyDescent="0.25">
      <c r="A84" s="2"/>
      <c r="B84" s="59"/>
      <c r="C84" s="15"/>
      <c r="D84" s="15"/>
      <c r="E84" s="15"/>
      <c r="F84" s="15"/>
      <c r="G84" s="15"/>
      <c r="H84" s="15"/>
      <c r="I84" s="15"/>
      <c r="K84" s="15"/>
      <c r="L84" s="2"/>
      <c r="M84" s="2"/>
      <c r="N84" s="2"/>
      <c r="O84" s="2"/>
      <c r="P84" s="2"/>
      <c r="Q84" s="2"/>
      <c r="R84" s="2"/>
    </row>
    <row r="85" spans="1:18" s="84" customFormat="1" ht="18.399999999999999" customHeight="1" x14ac:dyDescent="0.25">
      <c r="A85" s="39"/>
      <c r="B85" s="111" t="s">
        <v>143</v>
      </c>
      <c r="C85" s="82"/>
      <c r="D85" s="82"/>
      <c r="E85" s="82"/>
      <c r="F85" s="82"/>
      <c r="G85" s="82"/>
      <c r="H85" s="82"/>
      <c r="I85" s="82"/>
      <c r="J85" s="112"/>
      <c r="K85" s="82"/>
      <c r="L85" s="39"/>
      <c r="M85" s="39"/>
      <c r="N85" s="39"/>
      <c r="O85" s="39"/>
      <c r="P85" s="39"/>
      <c r="Q85" s="39"/>
      <c r="R85" s="39"/>
    </row>
    <row r="86" spans="1:18" s="116" customFormat="1" x14ac:dyDescent="0.25">
      <c r="A86" s="113"/>
      <c r="B86" s="114" t="s">
        <v>153</v>
      </c>
      <c r="C86" s="115">
        <f t="shared" ref="C86:H86" si="3">+AVERAGE(C38:C83)</f>
        <v>489.95521739130442</v>
      </c>
      <c r="D86" s="115">
        <f t="shared" si="3"/>
        <v>9.0106521739130425</v>
      </c>
      <c r="E86" s="115">
        <f t="shared" si="3"/>
        <v>3012.3304635217382</v>
      </c>
      <c r="F86" s="115">
        <f t="shared" si="3"/>
        <v>7.9039726905254852</v>
      </c>
      <c r="G86" s="115">
        <f t="shared" si="3"/>
        <v>0.54724152173913032</v>
      </c>
      <c r="H86" s="115">
        <f t="shared" si="3"/>
        <v>0.4045306521739131</v>
      </c>
      <c r="J86" s="117"/>
      <c r="K86" s="118"/>
      <c r="L86" s="113"/>
      <c r="M86" s="113"/>
      <c r="N86" s="113"/>
      <c r="O86" s="113"/>
      <c r="P86" s="113"/>
      <c r="Q86" s="113"/>
      <c r="R86" s="113"/>
    </row>
    <row r="87" spans="1:18" x14ac:dyDescent="0.25">
      <c r="A87" s="2"/>
      <c r="B87" s="16" t="s">
        <v>160</v>
      </c>
      <c r="C87" s="2"/>
      <c r="E87" s="108">
        <f>+AVERAGE(I38:I83)/1000</f>
        <v>61902756.098006688</v>
      </c>
      <c r="F87" s="38"/>
      <c r="G87" s="2"/>
      <c r="H87" s="2"/>
      <c r="I87" s="15"/>
      <c r="J87" s="85"/>
      <c r="K87" s="2"/>
      <c r="L87" s="2"/>
      <c r="M87" s="2"/>
      <c r="N87" s="2"/>
      <c r="O87" s="2"/>
      <c r="P87" s="2"/>
      <c r="Q87" s="2"/>
      <c r="R87" s="2"/>
    </row>
    <row r="88" spans="1:18" x14ac:dyDescent="0.25">
      <c r="A88" s="2"/>
      <c r="B88" s="16" t="s">
        <v>159</v>
      </c>
      <c r="C88" s="74"/>
      <c r="D88" s="2"/>
      <c r="E88" s="110">
        <f>+E87/C90</f>
        <v>0.6136777028697592</v>
      </c>
      <c r="G88" s="2"/>
      <c r="H88" s="2"/>
      <c r="I88" s="15"/>
      <c r="J88" s="2"/>
      <c r="K88" s="2"/>
      <c r="L88" s="2"/>
      <c r="M88" s="2"/>
      <c r="N88" s="2"/>
      <c r="O88" s="2"/>
      <c r="P88" s="2"/>
      <c r="Q88" s="2"/>
      <c r="R88" s="2"/>
    </row>
    <row r="89" spans="1:18" x14ac:dyDescent="0.25">
      <c r="A89" s="2"/>
      <c r="B89" s="16" t="s">
        <v>141</v>
      </c>
      <c r="C89" s="74"/>
      <c r="D89" s="2"/>
      <c r="E89" s="109">
        <f>+(I83/1000)/C90</f>
        <v>1.1416170047316712</v>
      </c>
      <c r="G89" s="2"/>
      <c r="H89" s="2"/>
      <c r="I89" s="15"/>
      <c r="J89" s="2"/>
      <c r="K89" s="2"/>
      <c r="L89" s="2"/>
      <c r="M89" s="2"/>
      <c r="N89" s="2"/>
      <c r="O89" s="2"/>
      <c r="P89" s="2"/>
      <c r="Q89" s="2"/>
      <c r="R89" s="2"/>
    </row>
    <row r="90" spans="1:18" x14ac:dyDescent="0.25">
      <c r="A90" s="2"/>
      <c r="B90" s="89" t="s">
        <v>142</v>
      </c>
      <c r="C90" s="90">
        <v>100871770</v>
      </c>
      <c r="D90" s="2"/>
      <c r="E90" s="2"/>
      <c r="F90" s="2"/>
      <c r="G90" s="2"/>
      <c r="H90" s="2"/>
      <c r="I90" s="15"/>
      <c r="J90" s="2"/>
      <c r="K90" s="2"/>
      <c r="L90" s="2"/>
      <c r="M90" s="2"/>
      <c r="N90" s="2"/>
      <c r="O90" s="2"/>
      <c r="P90" s="2"/>
      <c r="Q90" s="2"/>
      <c r="R90" s="2"/>
    </row>
    <row r="91" spans="1:18" s="91" customFormat="1" x14ac:dyDescent="0.25">
      <c r="A91" s="88"/>
      <c r="E91" s="88"/>
      <c r="F91" s="88"/>
      <c r="G91" s="88"/>
      <c r="H91" s="88"/>
      <c r="K91" s="88"/>
      <c r="L91" s="88"/>
      <c r="M91" s="88"/>
      <c r="N91" s="88"/>
      <c r="O91" s="88"/>
      <c r="P91" s="88"/>
      <c r="Q91" s="88"/>
      <c r="R91" s="88"/>
    </row>
    <row r="92" spans="1:18" ht="15.75" customHeight="1" x14ac:dyDescent="0.25">
      <c r="A92" s="2"/>
      <c r="B92" s="145" t="s">
        <v>144</v>
      </c>
      <c r="C92" s="145"/>
      <c r="D92" s="145"/>
      <c r="E92" s="145"/>
      <c r="F92" s="145"/>
      <c r="G92" s="145"/>
      <c r="H92" s="145"/>
      <c r="I92" s="75"/>
      <c r="J92" s="2"/>
      <c r="K92" s="2"/>
      <c r="L92" s="2"/>
      <c r="M92" s="2"/>
      <c r="N92" s="2"/>
      <c r="O92" s="2"/>
      <c r="P92" s="2"/>
      <c r="Q92" s="2"/>
      <c r="R92" s="2"/>
    </row>
    <row r="93" spans="1:18" x14ac:dyDescent="0.25">
      <c r="A93" s="2"/>
      <c r="B93" s="145"/>
      <c r="C93" s="145"/>
      <c r="D93" s="145"/>
      <c r="E93" s="145"/>
      <c r="F93" s="145"/>
      <c r="G93" s="145"/>
      <c r="H93" s="145"/>
      <c r="I93" s="75"/>
      <c r="J93" s="2"/>
      <c r="K93" s="2"/>
      <c r="L93" s="2"/>
      <c r="M93" s="2"/>
      <c r="N93" s="2"/>
      <c r="O93" s="2"/>
      <c r="P93" s="2"/>
      <c r="Q93" s="2"/>
      <c r="R93" s="2"/>
    </row>
    <row r="94" spans="1:18" x14ac:dyDescent="0.25">
      <c r="A94" s="2"/>
      <c r="B94" s="76" t="s">
        <v>128</v>
      </c>
      <c r="C94" s="2"/>
      <c r="D94" s="2"/>
      <c r="E94" s="2"/>
      <c r="F94" s="2"/>
      <c r="G94" s="2"/>
      <c r="H94" s="2"/>
      <c r="I94" s="15"/>
      <c r="J94" s="2"/>
      <c r="K94" s="2"/>
      <c r="L94" s="2"/>
      <c r="M94" s="2"/>
      <c r="N94" s="2"/>
      <c r="O94" s="2"/>
      <c r="P94" s="2"/>
      <c r="Q94" s="2"/>
      <c r="R94" s="2"/>
    </row>
    <row r="95" spans="1:18" x14ac:dyDescent="0.25">
      <c r="A95" s="2"/>
      <c r="B95" s="2" t="s">
        <v>129</v>
      </c>
      <c r="C95" s="16"/>
      <c r="D95" s="2"/>
      <c r="E95" s="2"/>
      <c r="F95" s="2"/>
      <c r="G95" s="2"/>
      <c r="H95" s="2"/>
      <c r="I95" s="15"/>
      <c r="J95" s="2"/>
      <c r="K95" s="2"/>
      <c r="L95" s="2"/>
      <c r="M95" s="2"/>
      <c r="N95" s="2"/>
      <c r="O95" s="2"/>
      <c r="P95" s="2"/>
      <c r="Q95" s="2"/>
      <c r="R95" s="2"/>
    </row>
    <row r="96" spans="1:18" x14ac:dyDescent="0.25">
      <c r="A96" s="2"/>
      <c r="B96" s="66" t="s">
        <v>130</v>
      </c>
      <c r="C96" s="77" t="s">
        <v>131</v>
      </c>
      <c r="D96" s="2"/>
      <c r="E96" s="2"/>
      <c r="F96" s="2"/>
      <c r="G96" s="2"/>
      <c r="H96" s="2"/>
      <c r="I96" s="15"/>
      <c r="J96" s="2"/>
      <c r="K96" s="2"/>
      <c r="L96" s="2"/>
      <c r="M96" s="2"/>
      <c r="N96" s="2"/>
      <c r="O96" s="2"/>
      <c r="P96" s="2"/>
      <c r="Q96" s="2"/>
      <c r="R96" s="2"/>
    </row>
    <row r="97" spans="1:18" x14ac:dyDescent="0.25">
      <c r="A97" s="2"/>
      <c r="B97" s="66" t="s">
        <v>132</v>
      </c>
      <c r="C97" s="77" t="s">
        <v>131</v>
      </c>
      <c r="D97" s="2"/>
      <c r="E97" s="2"/>
      <c r="F97" s="2"/>
      <c r="G97" s="2"/>
      <c r="H97" s="2"/>
      <c r="I97" s="15"/>
      <c r="J97" s="54"/>
      <c r="K97" s="2"/>
      <c r="L97" s="2"/>
      <c r="M97" s="2"/>
      <c r="N97" s="2"/>
      <c r="O97" s="2"/>
      <c r="P97" s="2"/>
      <c r="Q97" s="2"/>
      <c r="R97" s="2"/>
    </row>
    <row r="98" spans="1:18" x14ac:dyDescent="0.25">
      <c r="A98" s="2"/>
      <c r="B98" s="66" t="s">
        <v>133</v>
      </c>
      <c r="C98" s="2" t="s">
        <v>134</v>
      </c>
      <c r="D98" s="2"/>
      <c r="E98" s="2"/>
      <c r="F98" s="2"/>
      <c r="G98" s="2"/>
      <c r="H98" s="2"/>
      <c r="I98" s="15"/>
      <c r="J98" s="2"/>
      <c r="K98" s="2"/>
      <c r="L98" s="2"/>
      <c r="M98" s="2"/>
      <c r="N98" s="2"/>
      <c r="O98" s="2"/>
      <c r="P98" s="2"/>
      <c r="Q98" s="2"/>
      <c r="R98" s="2"/>
    </row>
    <row r="99" spans="1:18" x14ac:dyDescent="0.25">
      <c r="A99" s="2"/>
      <c r="B99" s="66" t="s">
        <v>135</v>
      </c>
      <c r="C99" s="16" t="s">
        <v>136</v>
      </c>
      <c r="D99" s="2"/>
      <c r="E99" s="2"/>
      <c r="F99" s="2"/>
      <c r="G99" s="2"/>
      <c r="H99" s="2"/>
      <c r="I99" s="15"/>
      <c r="J99" s="2"/>
      <c r="K99" s="2"/>
      <c r="L99" s="2"/>
      <c r="M99" s="2"/>
      <c r="N99" s="2"/>
      <c r="O99" s="2"/>
      <c r="P99" s="2"/>
      <c r="Q99" s="2"/>
      <c r="R99" s="2"/>
    </row>
    <row r="100" spans="1:18" x14ac:dyDescent="0.25">
      <c r="A100" s="2"/>
      <c r="B100" s="66" t="s">
        <v>137</v>
      </c>
      <c r="C100" s="16" t="s">
        <v>138</v>
      </c>
      <c r="D100" s="2"/>
      <c r="E100" s="2"/>
      <c r="F100" s="2"/>
      <c r="G100" s="2"/>
      <c r="H100" s="2"/>
      <c r="I100" s="15"/>
      <c r="J100" s="2"/>
      <c r="K100" s="2"/>
      <c r="L100" s="2"/>
      <c r="M100" s="2"/>
      <c r="N100" s="2"/>
      <c r="O100" s="2"/>
      <c r="P100" s="2"/>
      <c r="Q100" s="2"/>
      <c r="R100" s="2"/>
    </row>
    <row r="101" spans="1:18" x14ac:dyDescent="0.25">
      <c r="A101" s="2"/>
      <c r="B101" s="66" t="s">
        <v>139</v>
      </c>
      <c r="C101" s="16" t="s">
        <v>138</v>
      </c>
      <c r="D101" s="2"/>
      <c r="E101" s="2"/>
      <c r="F101" s="2"/>
      <c r="G101" s="2"/>
      <c r="H101" s="2"/>
      <c r="I101" s="15"/>
      <c r="J101" s="2"/>
      <c r="K101" s="2"/>
      <c r="L101" s="2"/>
      <c r="M101" s="2"/>
      <c r="N101" s="2"/>
      <c r="O101" s="2"/>
      <c r="P101" s="2"/>
      <c r="Q101" s="2"/>
      <c r="R101" s="2"/>
    </row>
    <row r="102" spans="1:18" x14ac:dyDescent="0.25">
      <c r="A102" s="2"/>
      <c r="B102" s="2"/>
      <c r="C102" s="16"/>
      <c r="D102" s="2"/>
      <c r="E102" s="2"/>
      <c r="F102" s="2"/>
      <c r="G102" s="2"/>
      <c r="H102" s="2"/>
      <c r="I102" s="15"/>
      <c r="J102" s="2"/>
      <c r="K102" s="2"/>
      <c r="L102" s="2"/>
      <c r="M102" s="2"/>
      <c r="N102" s="2"/>
      <c r="O102" s="2"/>
      <c r="P102" s="2"/>
      <c r="Q102" s="2"/>
      <c r="R102" s="2"/>
    </row>
    <row r="103" spans="1:18" x14ac:dyDescent="0.25">
      <c r="A103" s="2"/>
      <c r="B103" s="2" t="s">
        <v>20</v>
      </c>
      <c r="C103" s="16"/>
      <c r="D103" s="2"/>
      <c r="E103" s="2"/>
      <c r="F103" s="2"/>
      <c r="G103" s="2"/>
      <c r="H103" s="2"/>
      <c r="I103" s="15"/>
      <c r="J103" s="2"/>
      <c r="K103" s="2"/>
      <c r="L103" s="2"/>
      <c r="M103" s="2"/>
      <c r="N103" s="2"/>
      <c r="O103" s="2"/>
      <c r="P103" s="2"/>
      <c r="Q103" s="2"/>
      <c r="R103" s="2"/>
    </row>
    <row r="104" spans="1:18" x14ac:dyDescent="0.25">
      <c r="A104" s="2"/>
      <c r="B104" s="2"/>
      <c r="C104" s="16"/>
      <c r="D104" s="2"/>
      <c r="E104" s="2"/>
      <c r="F104" s="2"/>
      <c r="G104" s="2"/>
      <c r="H104" s="2"/>
      <c r="I104" s="15"/>
      <c r="J104" s="2"/>
      <c r="K104" s="2"/>
      <c r="L104" s="2"/>
      <c r="M104" s="2"/>
      <c r="N104" s="2"/>
      <c r="O104" s="2"/>
      <c r="P104" s="2"/>
      <c r="Q104" s="2"/>
      <c r="R104" s="2"/>
    </row>
    <row r="105" spans="1:18" x14ac:dyDescent="0.25">
      <c r="A105" s="2"/>
      <c r="B105" s="2"/>
      <c r="C105" s="16"/>
      <c r="D105" s="2"/>
      <c r="E105" s="2"/>
      <c r="F105" s="2"/>
      <c r="G105" s="2"/>
      <c r="H105" s="2"/>
      <c r="I105" s="15"/>
      <c r="J105" s="2"/>
      <c r="K105" s="2"/>
      <c r="L105" s="2"/>
      <c r="M105" s="2"/>
      <c r="N105" s="2"/>
      <c r="O105" s="2"/>
      <c r="P105" s="2"/>
      <c r="Q105" s="2"/>
      <c r="R105" s="2"/>
    </row>
    <row r="106" spans="1:18" x14ac:dyDescent="0.25">
      <c r="A106" s="2"/>
      <c r="B106" s="2"/>
      <c r="C106" s="16"/>
      <c r="D106" s="2"/>
      <c r="E106" s="2"/>
      <c r="F106" s="2"/>
      <c r="G106" s="2"/>
      <c r="H106" s="2"/>
      <c r="I106" s="15"/>
      <c r="J106" s="2"/>
      <c r="K106" s="2"/>
      <c r="L106" s="2"/>
      <c r="M106" s="2"/>
      <c r="N106" s="2"/>
      <c r="O106" s="2"/>
      <c r="P106" s="2"/>
      <c r="Q106" s="2"/>
      <c r="R106" s="2"/>
    </row>
    <row r="107" spans="1:18" x14ac:dyDescent="0.25">
      <c r="A107" s="2"/>
      <c r="B107" s="2"/>
      <c r="C107" s="2"/>
      <c r="D107" s="2"/>
      <c r="E107" s="2"/>
      <c r="F107" s="2"/>
      <c r="G107" s="2"/>
      <c r="H107" s="2"/>
      <c r="I107" s="15"/>
      <c r="J107" s="2"/>
      <c r="K107" s="2"/>
      <c r="L107" s="2"/>
      <c r="M107" s="2"/>
      <c r="N107" s="2"/>
      <c r="O107" s="2"/>
      <c r="P107" s="2"/>
      <c r="Q107" s="2"/>
      <c r="R107" s="2"/>
    </row>
    <row r="108" spans="1:18" x14ac:dyDescent="0.25">
      <c r="A108" s="2"/>
      <c r="B108" s="2"/>
      <c r="C108" s="2"/>
      <c r="D108" s="2"/>
      <c r="E108" s="2"/>
      <c r="F108" s="2"/>
      <c r="G108" s="2"/>
      <c r="H108" s="2"/>
      <c r="I108" s="15"/>
      <c r="J108" s="2"/>
      <c r="K108" s="2"/>
      <c r="L108" s="2"/>
      <c r="M108" s="2"/>
      <c r="N108" s="2"/>
      <c r="O108" s="2"/>
      <c r="P108" s="2"/>
      <c r="Q108" s="2"/>
      <c r="R108" s="2"/>
    </row>
    <row r="109" spans="1:18" x14ac:dyDescent="0.25">
      <c r="A109" s="2"/>
      <c r="B109" s="2"/>
      <c r="C109" s="2"/>
      <c r="D109" s="2"/>
      <c r="E109" s="2"/>
      <c r="F109" s="2"/>
      <c r="G109" s="2"/>
      <c r="H109" s="2"/>
      <c r="I109" s="15"/>
      <c r="J109" s="2"/>
      <c r="K109" s="2"/>
      <c r="L109" s="2"/>
      <c r="M109" s="2"/>
      <c r="N109" s="2"/>
      <c r="O109" s="2"/>
      <c r="P109" s="2"/>
      <c r="Q109" s="2"/>
      <c r="R109" s="2"/>
    </row>
    <row r="110" spans="1:18" x14ac:dyDescent="0.25">
      <c r="A110" s="2"/>
      <c r="B110" s="2"/>
      <c r="C110" s="2"/>
      <c r="D110" s="2"/>
      <c r="E110" s="2"/>
      <c r="F110" s="2"/>
      <c r="G110" s="2"/>
      <c r="H110" s="2"/>
      <c r="I110" s="15"/>
      <c r="J110" s="2"/>
      <c r="K110" s="2"/>
      <c r="L110" s="2"/>
      <c r="M110" s="2"/>
      <c r="N110" s="2"/>
      <c r="O110" s="2"/>
      <c r="P110" s="2"/>
      <c r="Q110" s="2"/>
      <c r="R110" s="2"/>
    </row>
    <row r="111" spans="1:18" x14ac:dyDescent="0.25">
      <c r="A111" s="2"/>
      <c r="B111" s="2"/>
      <c r="C111" s="2"/>
      <c r="D111" s="2"/>
      <c r="E111" s="2"/>
      <c r="F111" s="2"/>
      <c r="G111" s="2"/>
      <c r="H111" s="2"/>
      <c r="I111" s="15"/>
      <c r="J111" s="2"/>
      <c r="K111" s="2"/>
      <c r="L111" s="2"/>
      <c r="M111" s="2"/>
      <c r="N111" s="2"/>
      <c r="O111" s="2"/>
      <c r="P111" s="2"/>
      <c r="Q111" s="2"/>
      <c r="R111" s="2"/>
    </row>
    <row r="112" spans="1:18" x14ac:dyDescent="0.25">
      <c r="A112" s="2"/>
      <c r="B112" s="2"/>
      <c r="C112" s="2"/>
      <c r="D112" s="2"/>
      <c r="E112" s="2"/>
      <c r="F112" s="2"/>
      <c r="G112" s="2"/>
      <c r="H112" s="2"/>
      <c r="I112" s="15"/>
      <c r="J112" s="2"/>
      <c r="K112" s="2"/>
      <c r="L112" s="2"/>
      <c r="M112" s="2"/>
      <c r="N112" s="2"/>
      <c r="O112" s="2"/>
      <c r="P112" s="2"/>
      <c r="Q112" s="2"/>
      <c r="R112" s="2"/>
    </row>
    <row r="113" spans="1:18" x14ac:dyDescent="0.25">
      <c r="A113" s="2"/>
      <c r="B113" s="2"/>
      <c r="C113" s="2"/>
      <c r="D113" s="2"/>
      <c r="E113" s="2"/>
      <c r="F113" s="2"/>
      <c r="G113" s="2"/>
      <c r="H113" s="2"/>
      <c r="I113" s="15"/>
      <c r="J113" s="2"/>
      <c r="K113" s="2"/>
      <c r="L113" s="2"/>
      <c r="M113" s="2"/>
      <c r="N113" s="2"/>
      <c r="O113" s="2"/>
      <c r="P113" s="2"/>
      <c r="Q113" s="2"/>
      <c r="R113" s="2"/>
    </row>
    <row r="114" spans="1:18" x14ac:dyDescent="0.25">
      <c r="A114" s="2"/>
      <c r="B114" s="2"/>
      <c r="C114" s="2"/>
      <c r="D114" s="2"/>
      <c r="E114" s="2"/>
      <c r="F114" s="2"/>
      <c r="G114" s="2"/>
      <c r="H114" s="2"/>
      <c r="I114" s="15"/>
      <c r="J114" s="2"/>
      <c r="K114" s="2"/>
      <c r="L114" s="2"/>
      <c r="M114" s="2"/>
      <c r="N114" s="2"/>
      <c r="O114" s="2"/>
      <c r="P114" s="2"/>
      <c r="Q114" s="2"/>
      <c r="R114" s="2"/>
    </row>
    <row r="115" spans="1:18" x14ac:dyDescent="0.25">
      <c r="A115" s="2"/>
      <c r="B115" s="2"/>
      <c r="C115" s="2"/>
      <c r="D115" s="2"/>
      <c r="E115" s="2"/>
      <c r="F115" s="2"/>
      <c r="G115" s="2"/>
      <c r="H115" s="2"/>
      <c r="I115" s="15"/>
      <c r="J115" s="2"/>
      <c r="K115" s="2"/>
      <c r="L115" s="2"/>
      <c r="M115" s="2"/>
      <c r="N115" s="2"/>
      <c r="O115" s="2"/>
      <c r="P115" s="2"/>
      <c r="Q115" s="2"/>
      <c r="R115" s="2"/>
    </row>
    <row r="116" spans="1:18" x14ac:dyDescent="0.25">
      <c r="A116" s="2"/>
      <c r="B116" s="2"/>
      <c r="C116" s="2"/>
      <c r="D116" s="2"/>
      <c r="E116" s="2"/>
      <c r="F116" s="2"/>
      <c r="G116" s="2"/>
      <c r="H116" s="2"/>
      <c r="I116" s="15"/>
      <c r="J116" s="2"/>
      <c r="K116" s="2"/>
      <c r="L116" s="2"/>
      <c r="M116" s="2"/>
      <c r="N116" s="2"/>
      <c r="O116" s="2"/>
      <c r="P116" s="2"/>
      <c r="Q116" s="2"/>
      <c r="R116" s="2"/>
    </row>
    <row r="117" spans="1:18" x14ac:dyDescent="0.25">
      <c r="A117" s="2"/>
      <c r="B117" s="2"/>
      <c r="C117" s="2"/>
      <c r="D117" s="2"/>
      <c r="E117" s="2"/>
      <c r="F117" s="2"/>
      <c r="G117" s="2"/>
      <c r="H117" s="2"/>
      <c r="I117" s="15"/>
      <c r="J117" s="2"/>
      <c r="K117" s="2"/>
      <c r="L117" s="2"/>
      <c r="M117" s="2"/>
      <c r="N117" s="2"/>
      <c r="O117" s="2"/>
      <c r="P117" s="2"/>
      <c r="Q117" s="2"/>
      <c r="R117" s="2"/>
    </row>
    <row r="118" spans="1:18" x14ac:dyDescent="0.25">
      <c r="A118" s="2"/>
      <c r="B118" s="2"/>
      <c r="C118" s="2"/>
      <c r="D118" s="2"/>
      <c r="E118" s="2"/>
      <c r="F118" s="2"/>
      <c r="G118" s="2"/>
      <c r="H118" s="2"/>
      <c r="I118" s="15"/>
      <c r="J118" s="2"/>
      <c r="K118" s="2"/>
      <c r="L118" s="2"/>
      <c r="M118" s="2"/>
      <c r="N118" s="2"/>
      <c r="O118" s="2"/>
      <c r="P118" s="2"/>
      <c r="Q118" s="2"/>
      <c r="R118" s="2"/>
    </row>
  </sheetData>
  <mergeCells count="4">
    <mergeCell ref="B92:H93"/>
    <mergeCell ref="A21:B21"/>
    <mergeCell ref="A2:H2"/>
    <mergeCell ref="A1:H1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activeCell="V25" sqref="V25"/>
    </sheetView>
  </sheetViews>
  <sheetFormatPr baseColWidth="10" defaultColWidth="9" defaultRowHeight="15.75" x14ac:dyDescent="0.25"/>
  <cols>
    <col min="1" max="1" width="45.25" style="2" customWidth="1"/>
    <col min="2" max="2" width="15.5" style="2" customWidth="1"/>
    <col min="3" max="3" width="13.75" style="2" customWidth="1"/>
    <col min="4" max="4" width="15.75" style="2" customWidth="1"/>
    <col min="5" max="5" width="12.25" style="2" customWidth="1"/>
    <col min="6" max="6" width="13" style="2" customWidth="1"/>
    <col min="7" max="7" width="12" style="2" customWidth="1"/>
    <col min="8" max="8" width="21.25" style="2" customWidth="1"/>
    <col min="9" max="9" width="9" style="2"/>
  </cols>
  <sheetData>
    <row r="1" spans="1:14" x14ac:dyDescent="0.25">
      <c r="A1" s="137" t="s">
        <v>185</v>
      </c>
      <c r="B1" s="137"/>
      <c r="C1" s="137"/>
      <c r="D1" s="137"/>
      <c r="E1" s="137"/>
      <c r="F1" s="137"/>
      <c r="G1" s="137"/>
      <c r="H1" s="137"/>
    </row>
    <row r="2" spans="1:14" ht="21.75" customHeight="1" x14ac:dyDescent="0.25">
      <c r="A2" s="137" t="s">
        <v>166</v>
      </c>
      <c r="B2" s="137"/>
      <c r="C2" s="137"/>
      <c r="D2" s="137"/>
      <c r="E2" s="137"/>
      <c r="F2" s="137"/>
      <c r="G2" s="137"/>
      <c r="H2" s="137"/>
    </row>
    <row r="3" spans="1:14" s="17" customFormat="1" ht="16.5" customHeight="1" x14ac:dyDescent="0.25">
      <c r="H3" s="48"/>
      <c r="I3" s="59"/>
    </row>
    <row r="4" spans="1:14" ht="83.65" customHeight="1" x14ac:dyDescent="0.25">
      <c r="A4" s="65" t="s">
        <v>156</v>
      </c>
      <c r="B4" s="65" t="s">
        <v>146</v>
      </c>
      <c r="C4" s="65" t="s">
        <v>147</v>
      </c>
      <c r="D4" s="65" t="s">
        <v>155</v>
      </c>
      <c r="E4" s="65" t="s">
        <v>149</v>
      </c>
      <c r="F4" s="65" t="s">
        <v>150</v>
      </c>
      <c r="G4" s="65" t="s">
        <v>151</v>
      </c>
      <c r="H4" s="64" t="s">
        <v>157</v>
      </c>
    </row>
    <row r="5" spans="1:14" x14ac:dyDescent="0.25">
      <c r="A5" s="59">
        <v>1970</v>
      </c>
      <c r="B5" s="54">
        <v>36.020000000000003</v>
      </c>
      <c r="C5" s="54">
        <v>1.63</v>
      </c>
      <c r="D5" s="54">
        <v>1415.3660399999999</v>
      </c>
      <c r="E5" s="54">
        <v>1.7233560090702946</v>
      </c>
      <c r="F5" s="54">
        <v>0.13400000000000001</v>
      </c>
      <c r="G5" s="54">
        <v>0.13699999999999998</v>
      </c>
      <c r="H5" s="15">
        <v>23621678485.919498</v>
      </c>
    </row>
    <row r="6" spans="1:14" x14ac:dyDescent="0.25">
      <c r="A6" s="59">
        <v>1971</v>
      </c>
      <c r="B6" s="54">
        <v>40.619999999999997</v>
      </c>
      <c r="C6" s="54">
        <v>1.39</v>
      </c>
      <c r="D6" s="54">
        <v>1086.2162740000001</v>
      </c>
      <c r="E6" s="54">
        <v>1.81859410430839</v>
      </c>
      <c r="F6" s="54">
        <v>0.14099999999999999</v>
      </c>
      <c r="G6" s="54">
        <v>0.115</v>
      </c>
      <c r="H6" s="15">
        <v>18663959149.860928</v>
      </c>
      <c r="N6" s="4" t="s">
        <v>80</v>
      </c>
    </row>
    <row r="7" spans="1:14" x14ac:dyDescent="0.25">
      <c r="A7" s="59">
        <v>1972</v>
      </c>
      <c r="B7" s="54">
        <v>58.42</v>
      </c>
      <c r="C7" s="54">
        <v>1.97</v>
      </c>
      <c r="D7" s="54">
        <v>1070.563472</v>
      </c>
      <c r="E7" s="54">
        <v>1.7732426303854876</v>
      </c>
      <c r="F7" s="54">
        <v>0.17100000000000001</v>
      </c>
      <c r="G7" s="54">
        <v>0.13699999999999998</v>
      </c>
      <c r="H7" s="15">
        <v>18866617539.289665</v>
      </c>
    </row>
    <row r="8" spans="1:14" x14ac:dyDescent="0.25">
      <c r="A8" s="59">
        <v>1973</v>
      </c>
      <c r="B8" s="54">
        <v>97.39</v>
      </c>
      <c r="C8" s="54">
        <v>3.13</v>
      </c>
      <c r="D8" s="54">
        <v>1780.892036</v>
      </c>
      <c r="E8" s="54">
        <v>1.7551020408163265</v>
      </c>
      <c r="F8" s="54">
        <v>0.38600000000000001</v>
      </c>
      <c r="G8" s="54">
        <v>0.19500000000000001</v>
      </c>
      <c r="H8" s="15">
        <v>30882809839.51038</v>
      </c>
    </row>
    <row r="9" spans="1:14" x14ac:dyDescent="0.25">
      <c r="A9" s="59">
        <v>1974</v>
      </c>
      <c r="B9" s="54">
        <v>154</v>
      </c>
      <c r="C9" s="54">
        <v>4.3899999999999997</v>
      </c>
      <c r="D9" s="54">
        <v>2056.2490739999998</v>
      </c>
      <c r="E9" s="54">
        <v>2.1224489795918364</v>
      </c>
      <c r="F9" s="54">
        <v>0.56200000000000006</v>
      </c>
      <c r="G9" s="54">
        <v>0.26899999999999996</v>
      </c>
      <c r="H9" s="15">
        <v>36742016287.146828</v>
      </c>
    </row>
    <row r="10" spans="1:14" x14ac:dyDescent="0.25">
      <c r="A10" s="59">
        <v>1975</v>
      </c>
      <c r="B10" s="54">
        <v>160.86000000000001</v>
      </c>
      <c r="C10" s="54">
        <v>4.08</v>
      </c>
      <c r="D10" s="54">
        <v>1233.264428</v>
      </c>
      <c r="E10" s="54">
        <v>2.87</v>
      </c>
      <c r="F10" s="54">
        <v>0.33799999999999997</v>
      </c>
      <c r="G10" s="54">
        <v>0.188</v>
      </c>
      <c r="H10" s="15">
        <v>24400712024.834888</v>
      </c>
    </row>
    <row r="11" spans="1:14" x14ac:dyDescent="0.25">
      <c r="A11" s="59">
        <v>1976</v>
      </c>
      <c r="B11" s="54">
        <v>124.74</v>
      </c>
      <c r="C11" s="54">
        <v>4.34</v>
      </c>
      <c r="D11" s="54">
        <v>1402.358782</v>
      </c>
      <c r="E11" s="54">
        <v>3.27</v>
      </c>
      <c r="F11" s="54">
        <v>0.32299999999999995</v>
      </c>
      <c r="G11" s="54">
        <v>0.20300000000000001</v>
      </c>
      <c r="H11" s="15">
        <v>26418647695.691772</v>
      </c>
    </row>
    <row r="12" spans="1:14" x14ac:dyDescent="0.25">
      <c r="A12" s="59">
        <v>1977</v>
      </c>
      <c r="B12" s="54">
        <v>147.84</v>
      </c>
      <c r="C12" s="54">
        <v>4.7</v>
      </c>
      <c r="D12" s="54">
        <v>1307.1191979999999</v>
      </c>
      <c r="E12" s="54">
        <v>5.0199999999999996</v>
      </c>
      <c r="F12" s="54">
        <v>0.26800000000000002</v>
      </c>
      <c r="G12" s="54">
        <v>0.28000000000000003</v>
      </c>
      <c r="H12" s="15">
        <v>26252340254.340302</v>
      </c>
    </row>
    <row r="13" spans="1:14" x14ac:dyDescent="0.25">
      <c r="A13" s="59">
        <v>1978</v>
      </c>
      <c r="B13" s="54">
        <v>193.4</v>
      </c>
      <c r="C13" s="54">
        <v>5.93</v>
      </c>
      <c r="D13" s="54">
        <v>1364.439318</v>
      </c>
      <c r="E13" s="54">
        <v>9.3000000000000007</v>
      </c>
      <c r="F13" s="54">
        <v>0.26899999999999996</v>
      </c>
      <c r="G13" s="54">
        <v>0.29899999999999999</v>
      </c>
      <c r="H13" s="15">
        <v>30169300241.460827</v>
      </c>
    </row>
    <row r="14" spans="1:14" x14ac:dyDescent="0.25">
      <c r="A14" s="59">
        <v>1979</v>
      </c>
      <c r="B14" s="54">
        <v>306</v>
      </c>
      <c r="C14" s="54">
        <v>21.79</v>
      </c>
      <c r="D14" s="54">
        <v>1980.4101459999999</v>
      </c>
      <c r="E14" s="54">
        <v>23.86</v>
      </c>
      <c r="F14" s="54">
        <v>0.33600000000000002</v>
      </c>
      <c r="G14" s="54">
        <v>0.54600000000000004</v>
      </c>
      <c r="H14" s="15">
        <v>50330996899.625114</v>
      </c>
    </row>
    <row r="15" spans="1:14" x14ac:dyDescent="0.25">
      <c r="A15" s="59">
        <v>1980</v>
      </c>
      <c r="B15" s="54">
        <v>615</v>
      </c>
      <c r="C15" s="54">
        <v>16.39</v>
      </c>
      <c r="D15" s="54">
        <v>2186.3216539999999</v>
      </c>
      <c r="E15" s="54">
        <v>9.7899999999999991</v>
      </c>
      <c r="F15" s="54">
        <v>0.34499999999999997</v>
      </c>
      <c r="G15" s="54">
        <v>0.41299999999999998</v>
      </c>
      <c r="H15" s="15">
        <v>53434517401.864677</v>
      </c>
    </row>
    <row r="16" spans="1:14" x14ac:dyDescent="0.25">
      <c r="A16" s="59">
        <v>1981</v>
      </c>
      <c r="B16" s="54">
        <v>460</v>
      </c>
      <c r="C16" s="54">
        <v>8.43</v>
      </c>
      <c r="D16" s="54">
        <v>1740.5474899999999</v>
      </c>
      <c r="E16" s="54">
        <v>6.69</v>
      </c>
      <c r="F16" s="54">
        <v>0.39</v>
      </c>
      <c r="G16" s="54">
        <v>0.33299999999999996</v>
      </c>
      <c r="H16" s="15">
        <v>40959593369.962532</v>
      </c>
    </row>
    <row r="17" spans="1:13" x14ac:dyDescent="0.25">
      <c r="A17" s="59">
        <v>1982</v>
      </c>
      <c r="B17" s="54">
        <v>376</v>
      </c>
      <c r="C17" s="54">
        <v>10.58</v>
      </c>
      <c r="D17" s="54">
        <v>1478.4181719999999</v>
      </c>
      <c r="E17" s="54">
        <v>4.3</v>
      </c>
      <c r="F17" s="54">
        <v>0.33799999999999997</v>
      </c>
      <c r="G17" s="54">
        <v>0.247</v>
      </c>
      <c r="H17" s="15">
        <v>34217020612.600708</v>
      </c>
    </row>
    <row r="18" spans="1:13" x14ac:dyDescent="0.25">
      <c r="A18" s="59">
        <v>1983</v>
      </c>
      <c r="B18" s="54">
        <v>424</v>
      </c>
      <c r="C18" s="54">
        <v>9.1199999999999992</v>
      </c>
      <c r="D18" s="54">
        <v>1591.0742539999999</v>
      </c>
      <c r="E18" s="54">
        <v>3.78</v>
      </c>
      <c r="F18" s="54">
        <v>0.34799999999999998</v>
      </c>
      <c r="G18" s="54">
        <v>0.193</v>
      </c>
      <c r="H18" s="15">
        <v>36620946288.477287</v>
      </c>
    </row>
    <row r="19" spans="1:13" x14ac:dyDescent="0.25">
      <c r="A19" s="59">
        <v>1984</v>
      </c>
      <c r="B19" s="54">
        <v>361</v>
      </c>
      <c r="C19" s="54">
        <v>6.69</v>
      </c>
      <c r="D19" s="54">
        <v>1376.7851900000001</v>
      </c>
      <c r="E19" s="54">
        <v>3.65</v>
      </c>
      <c r="F19" s="54">
        <v>0.40500000000000003</v>
      </c>
      <c r="G19" s="54">
        <v>0.20100000000000001</v>
      </c>
      <c r="H19" s="15">
        <v>31645714463.65374</v>
      </c>
    </row>
    <row r="20" spans="1:13" x14ac:dyDescent="0.25">
      <c r="A20" s="59">
        <v>1985</v>
      </c>
      <c r="B20" s="54">
        <v>317</v>
      </c>
      <c r="C20" s="54">
        <v>5.88</v>
      </c>
      <c r="D20" s="54">
        <v>1417.1297359999999</v>
      </c>
      <c r="E20" s="54">
        <v>3.34</v>
      </c>
      <c r="F20" s="54">
        <v>0.36299999999999999</v>
      </c>
      <c r="G20" s="54">
        <v>0.17899999999999999</v>
      </c>
      <c r="H20" s="15">
        <v>31063201402.121254</v>
      </c>
      <c r="J20" s="131" t="s">
        <v>173</v>
      </c>
      <c r="K20" s="131"/>
      <c r="L20" s="132">
        <f>+AVERAGE(B10:B36)</f>
        <v>339.92740740740743</v>
      </c>
    </row>
    <row r="21" spans="1:13" x14ac:dyDescent="0.25">
      <c r="A21" s="59">
        <v>1986</v>
      </c>
      <c r="B21" s="54">
        <v>368</v>
      </c>
      <c r="C21" s="54">
        <v>5.36</v>
      </c>
      <c r="D21" s="54">
        <v>1373.2577979999999</v>
      </c>
      <c r="E21" s="54">
        <v>2.92</v>
      </c>
      <c r="F21" s="54">
        <v>0.34200000000000003</v>
      </c>
      <c r="G21" s="54">
        <v>0.184</v>
      </c>
      <c r="H21" s="15">
        <v>31252006794.465904</v>
      </c>
    </row>
    <row r="22" spans="1:13" x14ac:dyDescent="0.25">
      <c r="A22" s="59">
        <v>1987</v>
      </c>
      <c r="B22" s="54">
        <v>447</v>
      </c>
      <c r="C22" s="54">
        <v>6.79</v>
      </c>
      <c r="D22" s="54">
        <v>1787.7263579999999</v>
      </c>
      <c r="E22" s="54">
        <v>2.95</v>
      </c>
      <c r="F22" s="54">
        <v>0.36299999999999999</v>
      </c>
      <c r="G22" s="54">
        <v>0.27</v>
      </c>
      <c r="H22" s="15">
        <v>39551221126.618668</v>
      </c>
      <c r="M22" s="4" t="s">
        <v>174</v>
      </c>
    </row>
    <row r="23" spans="1:13" x14ac:dyDescent="0.25">
      <c r="A23" s="59">
        <v>1988</v>
      </c>
      <c r="B23" s="54">
        <v>437</v>
      </c>
      <c r="C23" s="54">
        <v>6.1</v>
      </c>
      <c r="D23" s="54">
        <v>2600.1288279999999</v>
      </c>
      <c r="E23" s="54">
        <v>3.47</v>
      </c>
      <c r="F23" s="54">
        <v>0.56299999999999994</v>
      </c>
      <c r="G23" s="54">
        <v>0.29799999999999999</v>
      </c>
      <c r="H23" s="15">
        <v>52106444927.712288</v>
      </c>
      <c r="M23" s="4" t="s">
        <v>64</v>
      </c>
    </row>
    <row r="24" spans="1:13" x14ac:dyDescent="0.25">
      <c r="A24" s="59">
        <v>1989</v>
      </c>
      <c r="B24" s="54">
        <v>381</v>
      </c>
      <c r="C24" s="54">
        <v>5.54</v>
      </c>
      <c r="D24" s="54">
        <v>2846.3848820000003</v>
      </c>
      <c r="E24" s="54">
        <v>3.39</v>
      </c>
      <c r="F24" s="54">
        <v>0.77599999999999991</v>
      </c>
      <c r="G24" s="54">
        <v>0.30599999999999999</v>
      </c>
      <c r="H24" s="15">
        <v>54673362485.957382</v>
      </c>
    </row>
    <row r="25" spans="1:13" x14ac:dyDescent="0.25">
      <c r="A25" s="59">
        <v>1990</v>
      </c>
      <c r="B25" s="54">
        <v>383.51</v>
      </c>
      <c r="C25" s="54">
        <v>4.0599999999999996</v>
      </c>
      <c r="D25" s="54">
        <v>2664.9446559999997</v>
      </c>
      <c r="E25" s="54">
        <v>2.85</v>
      </c>
      <c r="F25" s="54">
        <v>0.68900000000000006</v>
      </c>
      <c r="G25" s="54">
        <v>0.36799999999999999</v>
      </c>
      <c r="H25" s="15">
        <v>51499172156.897575</v>
      </c>
    </row>
    <row r="26" spans="1:13" x14ac:dyDescent="0.25">
      <c r="A26" s="59">
        <v>1991</v>
      </c>
      <c r="B26" s="54">
        <v>362.11</v>
      </c>
      <c r="C26" s="54">
        <v>3.9</v>
      </c>
      <c r="D26" s="54">
        <v>2338.4404339999996</v>
      </c>
      <c r="E26" s="54">
        <v>2.39</v>
      </c>
      <c r="F26" s="54">
        <v>0.50700000000000001</v>
      </c>
      <c r="G26" s="54">
        <v>0.253</v>
      </c>
      <c r="H26" s="15">
        <v>45692429832.052559</v>
      </c>
    </row>
    <row r="27" spans="1:13" x14ac:dyDescent="0.25">
      <c r="A27" s="59">
        <v>1992</v>
      </c>
      <c r="B27" s="54">
        <v>343.82</v>
      </c>
      <c r="C27" s="54">
        <v>3.71</v>
      </c>
      <c r="D27" s="54">
        <v>2283.3249339999998</v>
      </c>
      <c r="E27" s="54">
        <v>2.21</v>
      </c>
      <c r="F27" s="54">
        <v>0.56200000000000006</v>
      </c>
      <c r="G27" s="54">
        <v>0.24600000000000002</v>
      </c>
      <c r="H27" s="15">
        <v>44364301405.656563</v>
      </c>
    </row>
    <row r="28" spans="1:13" x14ac:dyDescent="0.25">
      <c r="A28" s="59">
        <v>1993</v>
      </c>
      <c r="B28" s="54">
        <v>359.77</v>
      </c>
      <c r="C28" s="54">
        <v>4.96</v>
      </c>
      <c r="D28" s="54">
        <v>1911.6260019999997</v>
      </c>
      <c r="E28" s="54">
        <v>2.33</v>
      </c>
      <c r="F28" s="54">
        <v>0.436</v>
      </c>
      <c r="G28" s="54">
        <v>0.184</v>
      </c>
      <c r="H28" s="15">
        <v>39110554397.64888</v>
      </c>
    </row>
    <row r="29" spans="1:13" x14ac:dyDescent="0.25">
      <c r="A29" s="59">
        <v>1994</v>
      </c>
      <c r="B29" s="54">
        <v>384</v>
      </c>
      <c r="C29" s="54">
        <v>4.76</v>
      </c>
      <c r="D29" s="54">
        <v>2312.6463800000001</v>
      </c>
      <c r="E29" s="54">
        <v>4.6900000000000004</v>
      </c>
      <c r="F29" s="54">
        <v>0.45299999999999996</v>
      </c>
      <c r="G29" s="54">
        <v>0.248</v>
      </c>
      <c r="H29" s="15">
        <v>46865384157.510475</v>
      </c>
    </row>
    <row r="30" spans="1:13" x14ac:dyDescent="0.25">
      <c r="A30" s="59">
        <v>1995</v>
      </c>
      <c r="B30" s="54">
        <v>383.79</v>
      </c>
      <c r="C30" s="54">
        <v>5.14</v>
      </c>
      <c r="D30" s="54">
        <v>2936.5538399999996</v>
      </c>
      <c r="E30" s="54">
        <v>7.9</v>
      </c>
      <c r="F30" s="54">
        <v>0.46799999999999997</v>
      </c>
      <c r="G30" s="54">
        <v>0.28600000000000003</v>
      </c>
      <c r="H30" s="15">
        <v>57961214530.28463</v>
      </c>
    </row>
    <row r="31" spans="1:13" x14ac:dyDescent="0.25">
      <c r="A31" s="59">
        <v>1996</v>
      </c>
      <c r="B31" s="54">
        <v>387.81</v>
      </c>
      <c r="C31" s="54">
        <v>4.7300000000000004</v>
      </c>
      <c r="D31" s="54">
        <v>2290.3797179999997</v>
      </c>
      <c r="E31" s="54">
        <v>3.78</v>
      </c>
      <c r="F31" s="54">
        <v>0.46500000000000002</v>
      </c>
      <c r="G31" s="54">
        <v>0.35100000000000003</v>
      </c>
      <c r="H31" s="15">
        <v>46206652153.603233</v>
      </c>
    </row>
    <row r="32" spans="1:13" x14ac:dyDescent="0.25">
      <c r="A32" s="59">
        <v>1997</v>
      </c>
      <c r="B32" s="54">
        <v>331.02</v>
      </c>
      <c r="C32" s="54">
        <v>5.94</v>
      </c>
      <c r="D32" s="54">
        <v>2275.6087640000001</v>
      </c>
      <c r="E32" s="54">
        <v>4.3</v>
      </c>
      <c r="F32" s="54">
        <v>0.59699999999999998</v>
      </c>
      <c r="G32" s="54">
        <v>0.28000000000000003</v>
      </c>
      <c r="H32" s="15">
        <v>45147219653.575752</v>
      </c>
    </row>
    <row r="33" spans="1:8" x14ac:dyDescent="0.25">
      <c r="A33" s="59">
        <v>1998</v>
      </c>
      <c r="B33" s="54">
        <v>294.24</v>
      </c>
      <c r="C33" s="54">
        <v>5.54</v>
      </c>
      <c r="D33" s="54">
        <v>1652.8036139999999</v>
      </c>
      <c r="E33" s="54">
        <v>3.41</v>
      </c>
      <c r="F33" s="54">
        <v>0.46500000000000002</v>
      </c>
      <c r="G33" s="54">
        <v>0.24</v>
      </c>
      <c r="H33" s="15">
        <v>34240595483.966843</v>
      </c>
    </row>
    <row r="34" spans="1:8" x14ac:dyDescent="0.25">
      <c r="A34" s="59">
        <v>1999</v>
      </c>
      <c r="B34" s="54">
        <v>278.98</v>
      </c>
      <c r="C34" s="54">
        <v>5.21</v>
      </c>
      <c r="D34" s="54">
        <v>1573.6577559999998</v>
      </c>
      <c r="E34" s="54">
        <v>2.65</v>
      </c>
      <c r="F34" s="54">
        <v>0.48799999999999999</v>
      </c>
      <c r="G34" s="54">
        <v>0.22800000000000001</v>
      </c>
      <c r="H34" s="15">
        <v>32321725929.359169</v>
      </c>
    </row>
    <row r="35" spans="1:8" x14ac:dyDescent="0.25">
      <c r="A35" s="59">
        <v>2000</v>
      </c>
      <c r="B35" s="54">
        <v>279.11</v>
      </c>
      <c r="C35" s="54">
        <v>4.95</v>
      </c>
      <c r="D35" s="54">
        <v>1814.1817980000001</v>
      </c>
      <c r="E35" s="54">
        <v>2.5499999999999998</v>
      </c>
      <c r="F35" s="54">
        <v>0.51200000000000001</v>
      </c>
      <c r="G35" s="54">
        <v>0.20600000000000002</v>
      </c>
      <c r="H35" s="15">
        <v>35971721516.007904</v>
      </c>
    </row>
    <row r="36" spans="1:8" x14ac:dyDescent="0.25">
      <c r="A36" s="59">
        <v>2001</v>
      </c>
      <c r="B36" s="54">
        <v>271.04000000000002</v>
      </c>
      <c r="C36" s="54">
        <v>4.37</v>
      </c>
      <c r="D36" s="54">
        <v>1577.8465339999998</v>
      </c>
      <c r="E36" s="54">
        <v>2.36</v>
      </c>
      <c r="F36" s="54">
        <v>0.40200000000000002</v>
      </c>
      <c r="G36" s="54">
        <v>0.21600000000000003</v>
      </c>
      <c r="H36" s="15">
        <v>31958480240.380157</v>
      </c>
    </row>
    <row r="37" spans="1:8" x14ac:dyDescent="0.25">
      <c r="A37" s="59">
        <v>2002</v>
      </c>
      <c r="B37" s="54">
        <v>309.73</v>
      </c>
      <c r="C37" s="54">
        <v>4.59</v>
      </c>
      <c r="D37" s="54">
        <v>1557.56403</v>
      </c>
      <c r="E37" s="54">
        <v>3.77</v>
      </c>
      <c r="F37" s="54">
        <v>0.35299999999999998</v>
      </c>
      <c r="G37" s="54">
        <v>0.20499999999999999</v>
      </c>
      <c r="H37" s="15">
        <v>33122109139.160378</v>
      </c>
    </row>
    <row r="38" spans="1:8" x14ac:dyDescent="0.25">
      <c r="A38" s="59">
        <v>2003</v>
      </c>
      <c r="B38" s="54">
        <v>363.38</v>
      </c>
      <c r="C38" s="54">
        <v>4.87</v>
      </c>
      <c r="D38" s="54">
        <v>1779.789726</v>
      </c>
      <c r="E38" s="54">
        <v>5.32</v>
      </c>
      <c r="F38" s="54">
        <v>0.375</v>
      </c>
      <c r="G38" s="54">
        <v>0.23399999999999999</v>
      </c>
      <c r="H38" s="15">
        <v>38453678122.338791</v>
      </c>
    </row>
    <row r="39" spans="1:8" x14ac:dyDescent="0.25">
      <c r="A39" s="59">
        <v>2004</v>
      </c>
      <c r="B39" s="54">
        <v>409.72</v>
      </c>
      <c r="C39" s="54">
        <v>6.67</v>
      </c>
      <c r="D39" s="54">
        <v>2868.4310820000001</v>
      </c>
      <c r="E39" s="54">
        <v>16.420000000000002</v>
      </c>
      <c r="F39" s="54">
        <v>0.47499999999999998</v>
      </c>
      <c r="G39" s="54">
        <v>0.40200000000000002</v>
      </c>
      <c r="H39" s="15">
        <v>61438659416.995575</v>
      </c>
    </row>
    <row r="40" spans="1:8" x14ac:dyDescent="0.25">
      <c r="A40" s="59">
        <v>2005</v>
      </c>
      <c r="B40" s="54">
        <v>444.74</v>
      </c>
      <c r="C40" s="54">
        <v>7.31</v>
      </c>
      <c r="D40" s="54">
        <v>3683.6995579999998</v>
      </c>
      <c r="E40" s="54">
        <v>31.73</v>
      </c>
      <c r="F40" s="54">
        <v>0.627</v>
      </c>
      <c r="G40" s="54">
        <v>0.44299999999999995</v>
      </c>
      <c r="H40" s="15">
        <v>81725453609.191864</v>
      </c>
    </row>
    <row r="41" spans="1:8" x14ac:dyDescent="0.25">
      <c r="A41" s="59">
        <v>2006</v>
      </c>
      <c r="B41" s="54">
        <v>603.46</v>
      </c>
      <c r="C41" s="54">
        <v>11.54</v>
      </c>
      <c r="D41" s="54">
        <v>6730.7048599999998</v>
      </c>
      <c r="E41" s="54">
        <v>24.75</v>
      </c>
      <c r="F41" s="54">
        <v>1.4875</v>
      </c>
      <c r="G41" s="54">
        <v>0.58499999999999996</v>
      </c>
      <c r="H41" s="15">
        <v>129904693997.43005</v>
      </c>
    </row>
    <row r="42" spans="1:8" x14ac:dyDescent="0.25">
      <c r="A42" s="59">
        <v>2007</v>
      </c>
      <c r="B42" s="54">
        <v>695.39</v>
      </c>
      <c r="C42" s="54">
        <v>13.38</v>
      </c>
      <c r="D42" s="54">
        <v>7126.43415</v>
      </c>
      <c r="E42" s="54">
        <v>30.17</v>
      </c>
      <c r="F42" s="54">
        <v>1.4718</v>
      </c>
      <c r="G42" s="54">
        <v>1.1841999999999999</v>
      </c>
      <c r="H42" s="15">
        <v>140646554637.61148</v>
      </c>
    </row>
    <row r="43" spans="1:8" x14ac:dyDescent="0.25">
      <c r="A43" s="59">
        <v>2008</v>
      </c>
      <c r="B43" s="54">
        <v>871.96</v>
      </c>
      <c r="C43" s="54">
        <v>14.98</v>
      </c>
      <c r="D43" s="54">
        <v>6951.6077839999998</v>
      </c>
      <c r="E43" s="54">
        <v>28.74</v>
      </c>
      <c r="F43" s="54">
        <v>0.84819999999999995</v>
      </c>
      <c r="G43" s="54">
        <v>0.9456</v>
      </c>
      <c r="H43" s="15">
        <v>141077901329.32028</v>
      </c>
    </row>
    <row r="44" spans="1:8" x14ac:dyDescent="0.25">
      <c r="A44" s="59">
        <v>2009</v>
      </c>
      <c r="B44" s="54">
        <v>972.35</v>
      </c>
      <c r="C44" s="54">
        <v>14.67</v>
      </c>
      <c r="D44" s="54">
        <v>5163.6609639999997</v>
      </c>
      <c r="E44" s="54">
        <v>11.12</v>
      </c>
      <c r="F44" s="54">
        <v>0.75249999999999995</v>
      </c>
      <c r="G44" s="54">
        <v>0.78299999999999992</v>
      </c>
      <c r="H44" s="15">
        <v>107775261070.67944</v>
      </c>
    </row>
    <row r="45" spans="1:8" x14ac:dyDescent="0.25">
      <c r="A45" s="59">
        <v>2010</v>
      </c>
      <c r="B45" s="54">
        <v>1224.53</v>
      </c>
      <c r="C45" s="54">
        <v>20.190000000000001</v>
      </c>
      <c r="D45" s="54">
        <v>7539.3594759999996</v>
      </c>
      <c r="E45" s="54">
        <v>15.8</v>
      </c>
      <c r="F45" s="54">
        <v>0.97920000000000007</v>
      </c>
      <c r="G45" s="54">
        <v>0.97409999999999997</v>
      </c>
      <c r="H45" s="15">
        <v>152708620819.09491</v>
      </c>
    </row>
    <row r="46" spans="1:8" x14ac:dyDescent="0.25">
      <c r="A46" s="59">
        <v>2011</v>
      </c>
      <c r="B46" s="54">
        <v>1571.52</v>
      </c>
      <c r="C46" s="54">
        <v>35.11</v>
      </c>
      <c r="D46" s="54">
        <v>8810.984292000001</v>
      </c>
      <c r="E46" s="54">
        <v>15.45</v>
      </c>
      <c r="F46" s="54">
        <v>0.99360000000000004</v>
      </c>
      <c r="G46" s="54">
        <v>1.0876000000000001</v>
      </c>
      <c r="H46" s="15">
        <v>181351669463.76224</v>
      </c>
    </row>
    <row r="47" spans="1:8" x14ac:dyDescent="0.25">
      <c r="A47" s="59">
        <v>2012</v>
      </c>
      <c r="B47" s="54">
        <v>1668.98</v>
      </c>
      <c r="C47" s="54">
        <v>31.14</v>
      </c>
      <c r="D47" s="54">
        <v>7949.6392579999992</v>
      </c>
      <c r="E47" s="54">
        <v>12.74</v>
      </c>
      <c r="F47" s="54">
        <v>0.88290000000000002</v>
      </c>
      <c r="G47" s="54">
        <v>0.93500000000000005</v>
      </c>
      <c r="H47" s="15">
        <v>168518985407.25296</v>
      </c>
    </row>
    <row r="48" spans="1:8" x14ac:dyDescent="0.25">
      <c r="A48" s="59">
        <v>2013</v>
      </c>
      <c r="B48" s="54">
        <v>1411.23</v>
      </c>
      <c r="C48" s="54">
        <v>23.79</v>
      </c>
      <c r="D48" s="54">
        <v>7321.9839439999996</v>
      </c>
      <c r="E48" s="54">
        <v>10.32</v>
      </c>
      <c r="F48" s="54">
        <v>0.86595</v>
      </c>
      <c r="G48" s="54">
        <v>0.97120999999999991</v>
      </c>
      <c r="H48" s="15">
        <v>151336663033.96283</v>
      </c>
    </row>
    <row r="49" spans="1:8" x14ac:dyDescent="0.25">
      <c r="A49" s="59">
        <v>2014</v>
      </c>
      <c r="B49" s="54">
        <v>1266.4000000000001</v>
      </c>
      <c r="C49" s="54">
        <v>19.07</v>
      </c>
      <c r="D49" s="54">
        <v>6862.1002119999994</v>
      </c>
      <c r="E49" s="54">
        <v>11.39</v>
      </c>
      <c r="F49" s="54">
        <v>0.98180000000000012</v>
      </c>
      <c r="G49" s="54">
        <v>0.95069999999999988</v>
      </c>
      <c r="H49" s="15">
        <v>141097043784.06613</v>
      </c>
    </row>
    <row r="50" spans="1:8" x14ac:dyDescent="0.25">
      <c r="A50" s="59">
        <v>2015</v>
      </c>
      <c r="B50" s="54">
        <v>1160.06</v>
      </c>
      <c r="C50" s="54">
        <v>15.68</v>
      </c>
      <c r="D50" s="54">
        <v>5494.5744259999992</v>
      </c>
      <c r="E50" s="54">
        <v>6.65</v>
      </c>
      <c r="F50" s="54">
        <v>0.87465999999999999</v>
      </c>
      <c r="G50" s="54">
        <v>0.80900000000000005</v>
      </c>
      <c r="H50" s="15">
        <v>115156927929.382</v>
      </c>
    </row>
    <row r="51" spans="1:8" x14ac:dyDescent="0.25">
      <c r="H51" s="74"/>
    </row>
    <row r="52" spans="1:8" x14ac:dyDescent="0.25">
      <c r="A52" s="2" t="s">
        <v>143</v>
      </c>
    </row>
    <row r="53" spans="1:8" x14ac:dyDescent="0.25">
      <c r="A53" s="2" t="s">
        <v>153</v>
      </c>
      <c r="B53" s="54">
        <v>489.95521739130442</v>
      </c>
      <c r="C53" s="54">
        <v>9.0106521739130425</v>
      </c>
      <c r="D53" s="54">
        <v>3012.3304635217382</v>
      </c>
      <c r="E53" s="54">
        <v>7.9039726905254852</v>
      </c>
      <c r="F53" s="54">
        <v>0.54724152173913032</v>
      </c>
      <c r="G53" s="54">
        <v>0.4045306521739131</v>
      </c>
    </row>
    <row r="54" spans="1:8" x14ac:dyDescent="0.25">
      <c r="A54" s="2" t="s">
        <v>158</v>
      </c>
      <c r="F54" s="35">
        <v>61902756.098006688</v>
      </c>
    </row>
    <row r="55" spans="1:8" x14ac:dyDescent="0.25">
      <c r="A55" s="2" t="s">
        <v>159</v>
      </c>
      <c r="F55" s="36">
        <v>0.6136777028697592</v>
      </c>
    </row>
    <row r="56" spans="1:8" x14ac:dyDescent="0.25">
      <c r="A56" s="2" t="s">
        <v>164</v>
      </c>
      <c r="F56" s="36">
        <v>1.1416170047316712</v>
      </c>
    </row>
    <row r="57" spans="1:8" x14ac:dyDescent="0.25">
      <c r="A57" s="2" t="s">
        <v>142</v>
      </c>
      <c r="F57" s="35">
        <v>100871770</v>
      </c>
    </row>
    <row r="59" spans="1:8" x14ac:dyDescent="0.25">
      <c r="A59" s="2" t="s">
        <v>144</v>
      </c>
    </row>
    <row r="61" spans="1:8" x14ac:dyDescent="0.25">
      <c r="A61" s="2" t="s">
        <v>128</v>
      </c>
    </row>
    <row r="62" spans="1:8" x14ac:dyDescent="0.25">
      <c r="A62" s="2" t="s">
        <v>154</v>
      </c>
    </row>
    <row r="63" spans="1:8" x14ac:dyDescent="0.25">
      <c r="A63" s="2" t="s">
        <v>130</v>
      </c>
      <c r="B63" s="2" t="s">
        <v>131</v>
      </c>
    </row>
    <row r="64" spans="1:8" x14ac:dyDescent="0.25">
      <c r="A64" s="2" t="s">
        <v>132</v>
      </c>
      <c r="B64" s="2" t="s">
        <v>131</v>
      </c>
    </row>
    <row r="65" spans="1:2" x14ac:dyDescent="0.25">
      <c r="A65" s="2" t="s">
        <v>133</v>
      </c>
      <c r="B65" s="2" t="s">
        <v>134</v>
      </c>
    </row>
    <row r="66" spans="1:2" x14ac:dyDescent="0.25">
      <c r="A66" s="2" t="s">
        <v>135</v>
      </c>
      <c r="B66" s="2" t="s">
        <v>136</v>
      </c>
    </row>
    <row r="67" spans="1:2" x14ac:dyDescent="0.25">
      <c r="A67" s="2" t="s">
        <v>137</v>
      </c>
      <c r="B67" s="2" t="s">
        <v>138</v>
      </c>
    </row>
    <row r="68" spans="1:2" x14ac:dyDescent="0.25">
      <c r="A68" s="2" t="s">
        <v>139</v>
      </c>
      <c r="B68" s="2" t="s">
        <v>138</v>
      </c>
    </row>
    <row r="70" spans="1:2" x14ac:dyDescent="0.25">
      <c r="A70" s="2" t="s">
        <v>20</v>
      </c>
    </row>
  </sheetData>
  <mergeCells count="2">
    <mergeCell ref="A2:H2"/>
    <mergeCell ref="A1:H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Cuadros 1a y 1b</vt:lpstr>
      <vt:lpstr>Cuadros 2a y 2b y Graf. 1 y 2</vt:lpstr>
      <vt:lpstr>Gráfico 3 y Anexo 1</vt:lpstr>
      <vt:lpstr>Gráfico 4 y Anexos 2a y 2b</vt:lpstr>
      <vt:lpstr>Cuadro 3</vt:lpstr>
      <vt:lpstr>Cuadro 4</vt:lpstr>
      <vt:lpstr>Cuadro 5</vt:lpstr>
      <vt:lpstr>Anexo 3a</vt:lpstr>
      <vt:lpstr>Anexo 3b y gráfico 4</vt:lpstr>
      <vt:lpstr>Anexo 4 Mapa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David Larenas</cp:lastModifiedBy>
  <dcterms:created xsi:type="dcterms:W3CDTF">2016-10-26T21:41:56Z</dcterms:created>
  <dcterms:modified xsi:type="dcterms:W3CDTF">2016-12-05T16:45:52Z</dcterms:modified>
</cp:coreProperties>
</file>